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bkccoil-my.sharepoint.com/personal/database_bkc_co_il/Documents/BLK Archive/BLK Projects/Current Projects/רכבת ישראל/מכרז חשמול/מכרז חשמול 2024/BOQ/כתב כמויות BOQ/"/>
    </mc:Choice>
  </mc:AlternateContent>
  <xr:revisionPtr revIDLastSave="57" documentId="8_{055F9020-BA84-45F5-9A1F-C88BC302E2B9}" xr6:coauthVersionLast="47" xr6:coauthVersionMax="47" xr10:uidLastSave="{50762DE7-806D-43D3-B31D-EF28874AFA31}"/>
  <bookViews>
    <workbookView xWindow="-28920" yWindow="-120" windowWidth="29040" windowHeight="15720" xr2:uid="{97C00DB5-0C69-4933-B1B2-AF4FC7585E3A}"/>
  </bookViews>
  <sheets>
    <sheet name="BOQ Price Proposal" sheetId="3" r:id="rId1"/>
  </sheets>
  <definedNames>
    <definedName name="_xlnm.Print_Area" localSheetId="0">'BOQ Price Proposal'!$A$1:$I$437</definedName>
    <definedName name="_xlnm.Print_Titles" localSheetId="0">'BOQ Price Proposal'!$1:$3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7" i="3" l="1"/>
  <c r="F357" i="3" s="1"/>
  <c r="G357" i="3"/>
  <c r="I357" i="3" s="1"/>
  <c r="E174" i="3"/>
  <c r="F174" i="3" s="1"/>
  <c r="F65" i="3"/>
  <c r="F66" i="3"/>
  <c r="F67" i="3"/>
  <c r="F68" i="3"/>
  <c r="F69" i="3"/>
  <c r="F70" i="3"/>
  <c r="F64" i="3"/>
  <c r="F60" i="3"/>
  <c r="F61" i="3"/>
  <c r="F62" i="3"/>
  <c r="F59" i="3"/>
  <c r="F30" i="3"/>
  <c r="F31" i="3"/>
  <c r="F32" i="3"/>
  <c r="F33" i="3"/>
  <c r="F34" i="3"/>
  <c r="F35" i="3"/>
  <c r="F36" i="3"/>
  <c r="F29" i="3"/>
  <c r="F25" i="3"/>
  <c r="F26" i="3"/>
  <c r="F27" i="3"/>
  <c r="F24" i="3"/>
  <c r="F48" i="3"/>
  <c r="F47" i="3"/>
  <c r="E128" i="3"/>
  <c r="F128" i="3" s="1"/>
  <c r="F53" i="3"/>
  <c r="F52" i="3"/>
  <c r="F51" i="3"/>
  <c r="F50" i="3"/>
  <c r="F49" i="3"/>
  <c r="F450" i="3"/>
  <c r="E446" i="3"/>
  <c r="F446" i="3" s="1"/>
  <c r="E447" i="3"/>
  <c r="F447" i="3" s="1"/>
  <c r="E448" i="3"/>
  <c r="F448" i="3" s="1"/>
  <c r="E449" i="3"/>
  <c r="F449" i="3" s="1"/>
  <c r="E450" i="3"/>
  <c r="E451" i="3"/>
  <c r="F451" i="3" s="1"/>
  <c r="E452" i="3"/>
  <c r="F452" i="3" s="1"/>
  <c r="E453" i="3"/>
  <c r="F453" i="3" s="1"/>
  <c r="E454" i="3"/>
  <c r="F454" i="3" s="1"/>
  <c r="E455" i="3"/>
  <c r="F455" i="3" s="1"/>
  <c r="E456" i="3"/>
  <c r="F456" i="3" s="1"/>
  <c r="E457" i="3"/>
  <c r="F457" i="3" s="1"/>
  <c r="E458" i="3"/>
  <c r="F458" i="3" s="1"/>
  <c r="E459" i="3"/>
  <c r="F459" i="3" s="1"/>
  <c r="E460" i="3"/>
  <c r="F460" i="3" s="1"/>
  <c r="E461" i="3"/>
  <c r="F461" i="3" s="1"/>
  <c r="E462" i="3"/>
  <c r="F462" i="3" s="1"/>
  <c r="E463" i="3"/>
  <c r="F463" i="3" s="1"/>
  <c r="E445" i="3"/>
  <c r="F445" i="3" s="1"/>
  <c r="E440" i="3"/>
  <c r="F440" i="3" s="1"/>
  <c r="E441" i="3"/>
  <c r="F441" i="3" s="1"/>
  <c r="E439" i="3"/>
  <c r="F439" i="3" s="1"/>
  <c r="F442" i="3"/>
  <c r="E127" i="3"/>
  <c r="F127" i="3" s="1"/>
  <c r="G174" i="3" l="1"/>
  <c r="I174" i="3" s="1"/>
  <c r="G128" i="3"/>
  <c r="I128" i="3" s="1"/>
  <c r="E339" i="3"/>
  <c r="F339" i="3" s="1"/>
  <c r="G96" i="3"/>
  <c r="I96" i="3" s="1"/>
  <c r="G97" i="3"/>
  <c r="I97" i="3" s="1"/>
  <c r="G98" i="3"/>
  <c r="I98" i="3" s="1"/>
  <c r="G99" i="3"/>
  <c r="I99" i="3" s="1"/>
  <c r="G100" i="3"/>
  <c r="I100" i="3" s="1"/>
  <c r="G101" i="3"/>
  <c r="I101" i="3" s="1"/>
  <c r="G102" i="3"/>
  <c r="I102" i="3" s="1"/>
  <c r="G103" i="3"/>
  <c r="I103" i="3" s="1"/>
  <c r="G104" i="3"/>
  <c r="I104" i="3" s="1"/>
  <c r="G105" i="3"/>
  <c r="I105" i="3" s="1"/>
  <c r="G106" i="3"/>
  <c r="I106" i="3" s="1"/>
  <c r="G107" i="3"/>
  <c r="I107" i="3" s="1"/>
  <c r="G108" i="3"/>
  <c r="I108" i="3" s="1"/>
  <c r="G109" i="3"/>
  <c r="I109" i="3" s="1"/>
  <c r="G110" i="3"/>
  <c r="I110" i="3" s="1"/>
  <c r="G111" i="3"/>
  <c r="I111" i="3" s="1"/>
  <c r="G112" i="3"/>
  <c r="I112" i="3" s="1"/>
  <c r="G113" i="3"/>
  <c r="I113" i="3" s="1"/>
  <c r="G114" i="3"/>
  <c r="I114" i="3" s="1"/>
  <c r="G115" i="3"/>
  <c r="I115" i="3" s="1"/>
  <c r="G116" i="3"/>
  <c r="I116" i="3" s="1"/>
  <c r="G95" i="3"/>
  <c r="I95" i="3" s="1"/>
  <c r="G79" i="3"/>
  <c r="I79" i="3" s="1"/>
  <c r="G80" i="3"/>
  <c r="I80" i="3" s="1"/>
  <c r="G81" i="3"/>
  <c r="I81" i="3" s="1"/>
  <c r="G82" i="3"/>
  <c r="I82" i="3" s="1"/>
  <c r="G83" i="3"/>
  <c r="I83" i="3" s="1"/>
  <c r="G84" i="3"/>
  <c r="I84" i="3" s="1"/>
  <c r="G85" i="3"/>
  <c r="I85" i="3" s="1"/>
  <c r="G86" i="3"/>
  <c r="I86" i="3" s="1"/>
  <c r="G87" i="3"/>
  <c r="I87" i="3" s="1"/>
  <c r="G88" i="3"/>
  <c r="I88" i="3" s="1"/>
  <c r="G89" i="3"/>
  <c r="I89" i="3" s="1"/>
  <c r="G90" i="3"/>
  <c r="I90" i="3" s="1"/>
  <c r="G78" i="3"/>
  <c r="I78" i="3" s="1"/>
  <c r="E422" i="3"/>
  <c r="F422" i="3" s="1"/>
  <c r="E337" i="3"/>
  <c r="F337" i="3" s="1"/>
  <c r="E338" i="3"/>
  <c r="F338" i="3" s="1"/>
  <c r="E340" i="3"/>
  <c r="F340" i="3" s="1"/>
  <c r="E341" i="3"/>
  <c r="F341" i="3" s="1"/>
  <c r="E342" i="3"/>
  <c r="F342" i="3" s="1"/>
  <c r="E343" i="3"/>
  <c r="F343" i="3" s="1"/>
  <c r="E344" i="3"/>
  <c r="F344" i="3" s="1"/>
  <c r="E345" i="3"/>
  <c r="F345" i="3" s="1"/>
  <c r="E346" i="3"/>
  <c r="F346" i="3" s="1"/>
  <c r="E347" i="3"/>
  <c r="F347" i="3" s="1"/>
  <c r="E348" i="3"/>
  <c r="F348" i="3" s="1"/>
  <c r="E349" i="3"/>
  <c r="F349" i="3" s="1"/>
  <c r="E350" i="3"/>
  <c r="F350" i="3" s="1"/>
  <c r="E351" i="3"/>
  <c r="F351" i="3" s="1"/>
  <c r="E352" i="3"/>
  <c r="F352" i="3" s="1"/>
  <c r="E353" i="3"/>
  <c r="F353" i="3" s="1"/>
  <c r="E354" i="3"/>
  <c r="F354" i="3" s="1"/>
  <c r="E355" i="3"/>
  <c r="F355" i="3" s="1"/>
  <c r="E356" i="3"/>
  <c r="F356" i="3" s="1"/>
  <c r="E336" i="3"/>
  <c r="F336" i="3" s="1"/>
  <c r="I117" i="3" l="1"/>
  <c r="E388" i="3"/>
  <c r="F388" i="3" s="1"/>
  <c r="E389" i="3"/>
  <c r="F389" i="3" s="1"/>
  <c r="E390" i="3"/>
  <c r="F390" i="3" s="1"/>
  <c r="E391" i="3"/>
  <c r="F391" i="3" s="1"/>
  <c r="E392" i="3"/>
  <c r="F392" i="3" s="1"/>
  <c r="E393" i="3"/>
  <c r="F393" i="3" s="1"/>
  <c r="E394" i="3"/>
  <c r="F394" i="3" s="1"/>
  <c r="E395" i="3"/>
  <c r="F395" i="3" s="1"/>
  <c r="E396" i="3"/>
  <c r="F396" i="3" s="1"/>
  <c r="E397" i="3"/>
  <c r="F397" i="3" s="1"/>
  <c r="E398" i="3"/>
  <c r="F398" i="3" s="1"/>
  <c r="E399" i="3"/>
  <c r="F399" i="3" s="1"/>
  <c r="E400" i="3"/>
  <c r="F400" i="3" s="1"/>
  <c r="E401" i="3"/>
  <c r="F401" i="3" s="1"/>
  <c r="E402" i="3"/>
  <c r="F402" i="3" s="1"/>
  <c r="E387" i="3"/>
  <c r="F387" i="3" s="1"/>
  <c r="E371" i="3"/>
  <c r="F371" i="3" s="1"/>
  <c r="E372" i="3"/>
  <c r="F372" i="3" s="1"/>
  <c r="E373" i="3"/>
  <c r="F373" i="3" s="1"/>
  <c r="E374" i="3"/>
  <c r="F374" i="3" s="1"/>
  <c r="E375" i="3"/>
  <c r="F375" i="3" s="1"/>
  <c r="E376" i="3"/>
  <c r="F376" i="3" s="1"/>
  <c r="E377" i="3"/>
  <c r="F377" i="3" s="1"/>
  <c r="E378" i="3"/>
  <c r="F378" i="3" s="1"/>
  <c r="E379" i="3"/>
  <c r="F379" i="3" s="1"/>
  <c r="E380" i="3"/>
  <c r="F380" i="3" s="1"/>
  <c r="E381" i="3"/>
  <c r="F381" i="3" s="1"/>
  <c r="E382" i="3"/>
  <c r="F382" i="3" s="1"/>
  <c r="E370" i="3"/>
  <c r="F370" i="3" s="1"/>
  <c r="E361" i="3"/>
  <c r="F361" i="3" s="1"/>
  <c r="G340" i="3"/>
  <c r="I340" i="3" s="1"/>
  <c r="G344" i="3"/>
  <c r="I344" i="3" s="1"/>
  <c r="G348" i="3"/>
  <c r="I348" i="3" s="1"/>
  <c r="G352" i="3"/>
  <c r="I352" i="3" s="1"/>
  <c r="G356" i="3"/>
  <c r="I356" i="3" s="1"/>
  <c r="G336" i="3"/>
  <c r="I336" i="3" s="1"/>
  <c r="C405" i="3"/>
  <c r="C403" i="3"/>
  <c r="C383" i="3"/>
  <c r="C213" i="3"/>
  <c r="F214" i="3"/>
  <c r="F215" i="3"/>
  <c r="C230" i="3"/>
  <c r="C231" i="3"/>
  <c r="C250" i="3"/>
  <c r="C263" i="3"/>
  <c r="C278" i="3"/>
  <c r="E135" i="3"/>
  <c r="F135" i="3" s="1"/>
  <c r="E136" i="3"/>
  <c r="F136" i="3" s="1"/>
  <c r="E137" i="3"/>
  <c r="F137" i="3" s="1"/>
  <c r="E138" i="3"/>
  <c r="F138" i="3" s="1"/>
  <c r="E139" i="3"/>
  <c r="F139" i="3" s="1"/>
  <c r="F43" i="3"/>
  <c r="F44" i="3"/>
  <c r="F45" i="3"/>
  <c r="F42" i="3"/>
  <c r="G400" i="3" l="1"/>
  <c r="I400" i="3" s="1"/>
  <c r="G379" i="3"/>
  <c r="I379" i="3" s="1"/>
  <c r="G377" i="3"/>
  <c r="I377" i="3" s="1"/>
  <c r="G375" i="3"/>
  <c r="I375" i="3" s="1"/>
  <c r="G382" i="3"/>
  <c r="I382" i="3" s="1"/>
  <c r="G381" i="3"/>
  <c r="I381" i="3" s="1"/>
  <c r="G373" i="3"/>
  <c r="I373" i="3" s="1"/>
  <c r="G371" i="3"/>
  <c r="I371" i="3" s="1"/>
  <c r="G395" i="3"/>
  <c r="I395" i="3" s="1"/>
  <c r="G393" i="3"/>
  <c r="I393" i="3" s="1"/>
  <c r="G392" i="3"/>
  <c r="I392" i="3" s="1"/>
  <c r="G401" i="3"/>
  <c r="I401" i="3" s="1"/>
  <c r="G399" i="3"/>
  <c r="I399" i="3" s="1"/>
  <c r="G391" i="3"/>
  <c r="I391" i="3" s="1"/>
  <c r="G402" i="3"/>
  <c r="I402" i="3" s="1"/>
  <c r="G398" i="3"/>
  <c r="I398" i="3" s="1"/>
  <c r="G390" i="3"/>
  <c r="I390" i="3" s="1"/>
  <c r="G387" i="3"/>
  <c r="I387" i="3" s="1"/>
  <c r="G342" i="3"/>
  <c r="I342" i="3" s="1"/>
  <c r="G350" i="3"/>
  <c r="I350" i="3" s="1"/>
  <c r="G346" i="3"/>
  <c r="I346" i="3" s="1"/>
  <c r="G354" i="3"/>
  <c r="I354" i="3" s="1"/>
  <c r="G338" i="3"/>
  <c r="I338" i="3" s="1"/>
  <c r="G394" i="3"/>
  <c r="I394" i="3" s="1"/>
  <c r="G376" i="3"/>
  <c r="I376" i="3" s="1"/>
  <c r="G370" i="3"/>
  <c r="I370" i="3" s="1"/>
  <c r="G397" i="3"/>
  <c r="I397" i="3" s="1"/>
  <c r="G396" i="3"/>
  <c r="I396" i="3" s="1"/>
  <c r="G388" i="3"/>
  <c r="I388" i="3" s="1"/>
  <c r="G337" i="3"/>
  <c r="I337" i="3" s="1"/>
  <c r="G372" i="3"/>
  <c r="I372" i="3" s="1"/>
  <c r="G378" i="3"/>
  <c r="I378" i="3" s="1"/>
  <c r="G374" i="3"/>
  <c r="I374" i="3" s="1"/>
  <c r="G389" i="3"/>
  <c r="I389" i="3" s="1"/>
  <c r="G380" i="3"/>
  <c r="I380" i="3" s="1"/>
  <c r="G345" i="3"/>
  <c r="I345" i="3" s="1"/>
  <c r="G353" i="3"/>
  <c r="I353" i="3" s="1"/>
  <c r="G351" i="3"/>
  <c r="I351" i="3" s="1"/>
  <c r="G341" i="3"/>
  <c r="I341" i="3" s="1"/>
  <c r="G347" i="3"/>
  <c r="I347" i="3" s="1"/>
  <c r="G343" i="3"/>
  <c r="I343" i="3" s="1"/>
  <c r="G349" i="3"/>
  <c r="I349" i="3" s="1"/>
  <c r="G339" i="3"/>
  <c r="I339" i="3" s="1"/>
  <c r="G355" i="3"/>
  <c r="I355" i="3" s="1"/>
  <c r="I358" i="3" l="1"/>
  <c r="I403" i="3"/>
  <c r="I383" i="3"/>
  <c r="E283" i="3" l="1"/>
  <c r="F283" i="3" s="1"/>
  <c r="E284" i="3"/>
  <c r="F284" i="3" s="1"/>
  <c r="E285" i="3"/>
  <c r="F285" i="3" s="1"/>
  <c r="E286" i="3"/>
  <c r="F286" i="3" s="1"/>
  <c r="E287" i="3"/>
  <c r="F287" i="3" s="1"/>
  <c r="E288" i="3"/>
  <c r="F288" i="3" s="1"/>
  <c r="E289" i="3"/>
  <c r="F289" i="3" s="1"/>
  <c r="E290" i="3"/>
  <c r="F290" i="3" s="1"/>
  <c r="E291" i="3"/>
  <c r="F291" i="3" s="1"/>
  <c r="E292" i="3"/>
  <c r="F292" i="3" s="1"/>
  <c r="E293" i="3"/>
  <c r="F293" i="3" s="1"/>
  <c r="E294" i="3"/>
  <c r="F294" i="3" s="1"/>
  <c r="E295" i="3"/>
  <c r="F295" i="3" s="1"/>
  <c r="E296" i="3"/>
  <c r="F296" i="3" s="1"/>
  <c r="E297" i="3"/>
  <c r="F297" i="3" s="1"/>
  <c r="E298" i="3"/>
  <c r="F298" i="3" s="1"/>
  <c r="E299" i="3"/>
  <c r="F299" i="3" s="1"/>
  <c r="E300" i="3"/>
  <c r="F300" i="3" s="1"/>
  <c r="E301" i="3"/>
  <c r="F301" i="3" s="1"/>
  <c r="E302" i="3"/>
  <c r="F302" i="3" s="1"/>
  <c r="E303" i="3"/>
  <c r="F303" i="3" s="1"/>
  <c r="E304" i="3"/>
  <c r="F304" i="3" s="1"/>
  <c r="E305" i="3"/>
  <c r="F305" i="3" s="1"/>
  <c r="E306" i="3"/>
  <c r="F306" i="3" s="1"/>
  <c r="E307" i="3"/>
  <c r="F307" i="3" s="1"/>
  <c r="E308" i="3"/>
  <c r="F308" i="3" s="1"/>
  <c r="E309" i="3"/>
  <c r="F309" i="3" s="1"/>
  <c r="E310" i="3"/>
  <c r="F310" i="3" s="1"/>
  <c r="E311" i="3"/>
  <c r="F311" i="3" s="1"/>
  <c r="E312" i="3"/>
  <c r="F312" i="3" s="1"/>
  <c r="E313" i="3"/>
  <c r="F313" i="3" s="1"/>
  <c r="E314" i="3"/>
  <c r="F314" i="3" s="1"/>
  <c r="E315" i="3"/>
  <c r="F315" i="3" s="1"/>
  <c r="E316" i="3"/>
  <c r="F316" i="3" s="1"/>
  <c r="E317" i="3"/>
  <c r="F317" i="3" s="1"/>
  <c r="E318" i="3"/>
  <c r="F318" i="3" s="1"/>
  <c r="E319" i="3"/>
  <c r="F319" i="3" s="1"/>
  <c r="E320" i="3"/>
  <c r="F320" i="3" s="1"/>
  <c r="E321" i="3"/>
  <c r="F321" i="3" s="1"/>
  <c r="E322" i="3"/>
  <c r="F322" i="3" s="1"/>
  <c r="E323" i="3"/>
  <c r="F323" i="3" s="1"/>
  <c r="E324" i="3"/>
  <c r="F324" i="3" s="1"/>
  <c r="E325" i="3"/>
  <c r="F325" i="3" s="1"/>
  <c r="E326" i="3"/>
  <c r="F326" i="3" s="1"/>
  <c r="E327" i="3"/>
  <c r="F327" i="3" s="1"/>
  <c r="E328" i="3"/>
  <c r="F328" i="3" s="1"/>
  <c r="E282" i="3"/>
  <c r="F282" i="3" s="1"/>
  <c r="E268" i="3"/>
  <c r="F268" i="3" s="1"/>
  <c r="E269" i="3"/>
  <c r="F269" i="3" s="1"/>
  <c r="E270" i="3"/>
  <c r="F270" i="3" s="1"/>
  <c r="E271" i="3"/>
  <c r="F271" i="3" s="1"/>
  <c r="E272" i="3"/>
  <c r="F272" i="3" s="1"/>
  <c r="E273" i="3"/>
  <c r="F273" i="3" s="1"/>
  <c r="E274" i="3"/>
  <c r="F274" i="3" s="1"/>
  <c r="E275" i="3"/>
  <c r="F275" i="3" s="1"/>
  <c r="E276" i="3"/>
  <c r="F276" i="3" s="1"/>
  <c r="E277" i="3"/>
  <c r="F277" i="3" s="1"/>
  <c r="E267" i="3"/>
  <c r="F267" i="3" s="1"/>
  <c r="E255" i="3"/>
  <c r="F255" i="3" s="1"/>
  <c r="E256" i="3"/>
  <c r="F256" i="3" s="1"/>
  <c r="E257" i="3"/>
  <c r="F257" i="3" s="1"/>
  <c r="E258" i="3"/>
  <c r="F258" i="3" s="1"/>
  <c r="E259" i="3"/>
  <c r="F259" i="3" s="1"/>
  <c r="E260" i="3"/>
  <c r="F260" i="3" s="1"/>
  <c r="E261" i="3"/>
  <c r="F261" i="3" s="1"/>
  <c r="E262" i="3"/>
  <c r="F262" i="3" s="1"/>
  <c r="E254" i="3"/>
  <c r="F254" i="3" s="1"/>
  <c r="E235" i="3"/>
  <c r="F235" i="3" s="1"/>
  <c r="E236" i="3"/>
  <c r="F236" i="3" s="1"/>
  <c r="E237" i="3"/>
  <c r="F237" i="3" s="1"/>
  <c r="E238" i="3"/>
  <c r="F238" i="3" s="1"/>
  <c r="E239" i="3"/>
  <c r="F239" i="3" s="1"/>
  <c r="E240" i="3"/>
  <c r="F240" i="3" s="1"/>
  <c r="E241" i="3"/>
  <c r="F241" i="3" s="1"/>
  <c r="E242" i="3"/>
  <c r="F242" i="3" s="1"/>
  <c r="E243" i="3"/>
  <c r="F243" i="3" s="1"/>
  <c r="E244" i="3"/>
  <c r="F244" i="3" s="1"/>
  <c r="E245" i="3"/>
  <c r="F245" i="3" s="1"/>
  <c r="E246" i="3"/>
  <c r="F246" i="3" s="1"/>
  <c r="E247" i="3"/>
  <c r="F247" i="3" s="1"/>
  <c r="E248" i="3"/>
  <c r="F248" i="3" s="1"/>
  <c r="E249" i="3"/>
  <c r="F249" i="3" s="1"/>
  <c r="E234" i="3"/>
  <c r="F234" i="3" s="1"/>
  <c r="E218" i="3"/>
  <c r="F218" i="3" s="1"/>
  <c r="E219" i="3"/>
  <c r="F219" i="3" s="1"/>
  <c r="E220" i="3"/>
  <c r="F220" i="3" s="1"/>
  <c r="E221" i="3"/>
  <c r="F221" i="3" s="1"/>
  <c r="E222" i="3"/>
  <c r="F222" i="3" s="1"/>
  <c r="E223" i="3"/>
  <c r="F223" i="3" s="1"/>
  <c r="E224" i="3"/>
  <c r="F224" i="3" s="1"/>
  <c r="E225" i="3"/>
  <c r="F225" i="3" s="1"/>
  <c r="E226" i="3"/>
  <c r="F226" i="3" s="1"/>
  <c r="E227" i="3"/>
  <c r="F227" i="3" s="1"/>
  <c r="E228" i="3"/>
  <c r="F228" i="3" s="1"/>
  <c r="E229" i="3"/>
  <c r="F229" i="3" s="1"/>
  <c r="E217" i="3"/>
  <c r="F217" i="3" s="1"/>
  <c r="E208" i="3"/>
  <c r="F208" i="3" s="1"/>
  <c r="E209" i="3"/>
  <c r="F209" i="3" s="1"/>
  <c r="E210" i="3"/>
  <c r="F210" i="3" s="1"/>
  <c r="E211" i="3"/>
  <c r="F211" i="3" s="1"/>
  <c r="E212" i="3"/>
  <c r="F212" i="3" s="1"/>
  <c r="E207" i="3"/>
  <c r="F207" i="3" s="1"/>
  <c r="E199" i="3"/>
  <c r="F199" i="3" s="1"/>
  <c r="E200" i="3"/>
  <c r="F200" i="3" s="1"/>
  <c r="E201" i="3"/>
  <c r="F201" i="3" s="1"/>
  <c r="E202" i="3"/>
  <c r="F202" i="3" s="1"/>
  <c r="E198" i="3"/>
  <c r="F198" i="3" s="1"/>
  <c r="E181" i="3"/>
  <c r="F181" i="3" s="1"/>
  <c r="E182" i="3"/>
  <c r="F182" i="3" s="1"/>
  <c r="E183" i="3"/>
  <c r="F183" i="3" s="1"/>
  <c r="E184" i="3"/>
  <c r="F184" i="3" s="1"/>
  <c r="E185" i="3"/>
  <c r="F185" i="3" s="1"/>
  <c r="E186" i="3"/>
  <c r="F186" i="3" s="1"/>
  <c r="E187" i="3"/>
  <c r="F187" i="3" s="1"/>
  <c r="E188" i="3"/>
  <c r="F188" i="3" s="1"/>
  <c r="E189" i="3"/>
  <c r="F189" i="3" s="1"/>
  <c r="E190" i="3"/>
  <c r="F190" i="3" s="1"/>
  <c r="E191" i="3"/>
  <c r="F191" i="3" s="1"/>
  <c r="E192" i="3"/>
  <c r="F192" i="3" s="1"/>
  <c r="E193" i="3"/>
  <c r="F193" i="3" s="1"/>
  <c r="E180" i="3"/>
  <c r="F180" i="3" s="1"/>
  <c r="G25" i="3"/>
  <c r="G26" i="3"/>
  <c r="G27" i="3"/>
  <c r="G29" i="3"/>
  <c r="G30" i="3"/>
  <c r="G31" i="3"/>
  <c r="G32" i="3"/>
  <c r="G33" i="3"/>
  <c r="G34" i="3"/>
  <c r="G35" i="3"/>
  <c r="G36" i="3"/>
  <c r="G24" i="3"/>
  <c r="I24" i="3" s="1"/>
  <c r="G60" i="3"/>
  <c r="G61" i="3"/>
  <c r="G62" i="3"/>
  <c r="G64" i="3"/>
  <c r="G65" i="3"/>
  <c r="G66" i="3"/>
  <c r="G67" i="3"/>
  <c r="G68" i="3"/>
  <c r="G69" i="3"/>
  <c r="G70" i="3"/>
  <c r="G59" i="3"/>
  <c r="I59" i="3" s="1"/>
  <c r="G7" i="3" l="1"/>
  <c r="E412" i="3"/>
  <c r="F412" i="3" s="1"/>
  <c r="E413" i="3"/>
  <c r="F413" i="3" s="1"/>
  <c r="E414" i="3"/>
  <c r="F414" i="3" s="1"/>
  <c r="E415" i="3"/>
  <c r="F415" i="3" s="1"/>
  <c r="E416" i="3"/>
  <c r="F416" i="3" s="1"/>
  <c r="E417" i="3"/>
  <c r="F417" i="3" s="1"/>
  <c r="E418" i="3"/>
  <c r="F418" i="3" s="1"/>
  <c r="E419" i="3"/>
  <c r="F419" i="3" s="1"/>
  <c r="E420" i="3"/>
  <c r="F420" i="3" s="1"/>
  <c r="E421" i="3"/>
  <c r="F421" i="3" s="1"/>
  <c r="E423" i="3"/>
  <c r="F423" i="3" s="1"/>
  <c r="E424" i="3"/>
  <c r="F424" i="3" s="1"/>
  <c r="E425" i="3"/>
  <c r="F425" i="3" s="1"/>
  <c r="E426" i="3"/>
  <c r="F426" i="3" s="1"/>
  <c r="E427" i="3"/>
  <c r="F427" i="3" s="1"/>
  <c r="E428" i="3"/>
  <c r="F428" i="3" s="1"/>
  <c r="E429" i="3"/>
  <c r="F429" i="3" s="1"/>
  <c r="E430" i="3"/>
  <c r="F430" i="3" s="1"/>
  <c r="E431" i="3"/>
  <c r="F431" i="3" s="1"/>
  <c r="E411" i="3"/>
  <c r="F411" i="3" s="1"/>
  <c r="E129" i="3"/>
  <c r="F129" i="3" s="1"/>
  <c r="E130" i="3"/>
  <c r="F130" i="3" s="1"/>
  <c r="E131" i="3"/>
  <c r="F131" i="3" s="1"/>
  <c r="E132" i="3"/>
  <c r="F132" i="3" s="1"/>
  <c r="E133" i="3"/>
  <c r="F133" i="3" s="1"/>
  <c r="E134" i="3"/>
  <c r="F134" i="3" s="1"/>
  <c r="G135" i="3"/>
  <c r="G136" i="3"/>
  <c r="G139" i="3"/>
  <c r="E140" i="3"/>
  <c r="F140" i="3" s="1"/>
  <c r="E141" i="3"/>
  <c r="F141" i="3" s="1"/>
  <c r="E142" i="3"/>
  <c r="F142" i="3" s="1"/>
  <c r="E143" i="3"/>
  <c r="F143" i="3" s="1"/>
  <c r="E144" i="3"/>
  <c r="F144" i="3" s="1"/>
  <c r="E145" i="3"/>
  <c r="F145" i="3" s="1"/>
  <c r="E146" i="3"/>
  <c r="F146" i="3" s="1"/>
  <c r="E147" i="3"/>
  <c r="F147" i="3" s="1"/>
  <c r="E148" i="3"/>
  <c r="F148" i="3" s="1"/>
  <c r="E149" i="3"/>
  <c r="F149" i="3" s="1"/>
  <c r="E150" i="3"/>
  <c r="F150" i="3" s="1"/>
  <c r="E151" i="3"/>
  <c r="F151" i="3" s="1"/>
  <c r="E152" i="3"/>
  <c r="F152" i="3" s="1"/>
  <c r="E153" i="3"/>
  <c r="F153" i="3" s="1"/>
  <c r="E154" i="3"/>
  <c r="F154" i="3" s="1"/>
  <c r="E155" i="3"/>
  <c r="F155" i="3" s="1"/>
  <c r="E156" i="3"/>
  <c r="F156" i="3" s="1"/>
  <c r="E157" i="3"/>
  <c r="F157" i="3" s="1"/>
  <c r="E158" i="3"/>
  <c r="F158" i="3" s="1"/>
  <c r="E159" i="3"/>
  <c r="F159" i="3" s="1"/>
  <c r="E160" i="3"/>
  <c r="F160" i="3" s="1"/>
  <c r="E161" i="3"/>
  <c r="F161" i="3" s="1"/>
  <c r="E162" i="3"/>
  <c r="F162" i="3" s="1"/>
  <c r="E163" i="3"/>
  <c r="F163" i="3" s="1"/>
  <c r="E164" i="3"/>
  <c r="F164" i="3" s="1"/>
  <c r="E165" i="3"/>
  <c r="F165" i="3" s="1"/>
  <c r="E166" i="3"/>
  <c r="F166" i="3" s="1"/>
  <c r="E167" i="3"/>
  <c r="F167" i="3" s="1"/>
  <c r="E168" i="3"/>
  <c r="F168" i="3" s="1"/>
  <c r="E169" i="3"/>
  <c r="F169" i="3" s="1"/>
  <c r="E170" i="3"/>
  <c r="F170" i="3" s="1"/>
  <c r="E171" i="3"/>
  <c r="F171" i="3" s="1"/>
  <c r="E172" i="3"/>
  <c r="F172" i="3" s="1"/>
  <c r="E173" i="3"/>
  <c r="F173" i="3" s="1"/>
  <c r="G181" i="3"/>
  <c r="I181" i="3" s="1"/>
  <c r="G182" i="3"/>
  <c r="I182" i="3" s="1"/>
  <c r="G184" i="3"/>
  <c r="I184" i="3" s="1"/>
  <c r="G185" i="3"/>
  <c r="I185" i="3" s="1"/>
  <c r="G186" i="3"/>
  <c r="I186" i="3" s="1"/>
  <c r="G187" i="3"/>
  <c r="I187" i="3" s="1"/>
  <c r="G188" i="3"/>
  <c r="I188" i="3" s="1"/>
  <c r="G189" i="3"/>
  <c r="I189" i="3" s="1"/>
  <c r="G199" i="3"/>
  <c r="I199" i="3" s="1"/>
  <c r="G207" i="3"/>
  <c r="G208" i="3"/>
  <c r="I208" i="3" s="1"/>
  <c r="G209" i="3"/>
  <c r="I209" i="3" s="1"/>
  <c r="G210" i="3"/>
  <c r="I210" i="3" s="1"/>
  <c r="G211" i="3"/>
  <c r="I211" i="3" s="1"/>
  <c r="G217" i="3"/>
  <c r="G218" i="3"/>
  <c r="I218" i="3" s="1"/>
  <c r="G219" i="3"/>
  <c r="I219" i="3" s="1"/>
  <c r="G225" i="3"/>
  <c r="I225" i="3" s="1"/>
  <c r="G227" i="3"/>
  <c r="I227" i="3" s="1"/>
  <c r="G228" i="3"/>
  <c r="I228" i="3" s="1"/>
  <c r="G229" i="3"/>
  <c r="I229" i="3" s="1"/>
  <c r="G234" i="3"/>
  <c r="I234" i="3" s="1"/>
  <c r="G238" i="3"/>
  <c r="I238" i="3" s="1"/>
  <c r="G240" i="3"/>
  <c r="I240" i="3" s="1"/>
  <c r="G242" i="3"/>
  <c r="I242" i="3" s="1"/>
  <c r="G246" i="3"/>
  <c r="I246" i="3" s="1"/>
  <c r="G247" i="3"/>
  <c r="I247" i="3" s="1"/>
  <c r="G249" i="3"/>
  <c r="I249" i="3" s="1"/>
  <c r="G257" i="3"/>
  <c r="G259" i="3"/>
  <c r="G261" i="3"/>
  <c r="G267" i="3"/>
  <c r="G268" i="3"/>
  <c r="G269" i="3"/>
  <c r="G271" i="3"/>
  <c r="G276" i="3"/>
  <c r="G282" i="3"/>
  <c r="G286" i="3"/>
  <c r="G287" i="3"/>
  <c r="G288" i="3"/>
  <c r="G289" i="3"/>
  <c r="G290" i="3"/>
  <c r="G293" i="3"/>
  <c r="G294" i="3"/>
  <c r="G295" i="3"/>
  <c r="G298" i="3"/>
  <c r="G301" i="3"/>
  <c r="G303" i="3"/>
  <c r="G304" i="3"/>
  <c r="G305" i="3"/>
  <c r="G306" i="3"/>
  <c r="G311" i="3"/>
  <c r="G313" i="3"/>
  <c r="G315" i="3"/>
  <c r="G319" i="3"/>
  <c r="G320" i="3"/>
  <c r="G322" i="3"/>
  <c r="G327" i="3"/>
  <c r="C331" i="3"/>
  <c r="C467" i="3"/>
  <c r="F474" i="3"/>
  <c r="F475" i="3"/>
  <c r="F476" i="3"/>
  <c r="F477" i="3"/>
  <c r="F478" i="3"/>
  <c r="F479" i="3"/>
  <c r="F480" i="3"/>
  <c r="F481" i="3"/>
  <c r="F482" i="3"/>
  <c r="F483" i="3"/>
  <c r="F484" i="3"/>
  <c r="F485" i="3"/>
  <c r="F486" i="3"/>
  <c r="G474" i="3"/>
  <c r="G475" i="3"/>
  <c r="G476" i="3"/>
  <c r="I476" i="3" s="1"/>
  <c r="G477" i="3"/>
  <c r="G478" i="3"/>
  <c r="G479" i="3"/>
  <c r="G480" i="3"/>
  <c r="G481" i="3"/>
  <c r="G482" i="3"/>
  <c r="G483" i="3"/>
  <c r="G484" i="3"/>
  <c r="I484" i="3" s="1"/>
  <c r="G485" i="3"/>
  <c r="I485" i="3" s="1"/>
  <c r="G486" i="3"/>
  <c r="I486" i="3" s="1"/>
  <c r="I25" i="3"/>
  <c r="G42" i="3"/>
  <c r="I42" i="3" s="1"/>
  <c r="G43" i="3"/>
  <c r="I43" i="3" s="1"/>
  <c r="G44" i="3"/>
  <c r="I44" i="3" s="1"/>
  <c r="G45" i="3"/>
  <c r="I45" i="3" s="1"/>
  <c r="G47" i="3"/>
  <c r="G48" i="3"/>
  <c r="G49" i="3"/>
  <c r="G50" i="3"/>
  <c r="G51" i="3"/>
  <c r="G52" i="3"/>
  <c r="G53" i="3"/>
  <c r="I60" i="3"/>
  <c r="I66" i="3"/>
  <c r="G461" i="3" l="1"/>
  <c r="I461" i="3" s="1"/>
  <c r="G445" i="3"/>
  <c r="I445" i="3" s="1"/>
  <c r="G452" i="3"/>
  <c r="I452" i="3" s="1"/>
  <c r="G440" i="3"/>
  <c r="I440" i="3" s="1"/>
  <c r="G458" i="3"/>
  <c r="I458" i="3" s="1"/>
  <c r="G450" i="3"/>
  <c r="I450" i="3" s="1"/>
  <c r="G429" i="3"/>
  <c r="G421" i="3"/>
  <c r="G413" i="3"/>
  <c r="G457" i="3"/>
  <c r="I457" i="3" s="1"/>
  <c r="G449" i="3"/>
  <c r="I449" i="3" s="1"/>
  <c r="G427" i="3"/>
  <c r="G419" i="3"/>
  <c r="G463" i="3"/>
  <c r="I463" i="3" s="1"/>
  <c r="G447" i="3"/>
  <c r="I447" i="3" s="1"/>
  <c r="G426" i="3"/>
  <c r="G424" i="3"/>
  <c r="G441" i="3"/>
  <c r="I441" i="3" s="1"/>
  <c r="G415" i="3"/>
  <c r="G451" i="3"/>
  <c r="I451" i="3" s="1"/>
  <c r="G439" i="3"/>
  <c r="I439" i="3" s="1"/>
  <c r="G428" i="3"/>
  <c r="G420" i="3"/>
  <c r="G412" i="3"/>
  <c r="G456" i="3"/>
  <c r="I456" i="3" s="1"/>
  <c r="G448" i="3"/>
  <c r="I448" i="3" s="1"/>
  <c r="G132" i="3"/>
  <c r="G173" i="3"/>
  <c r="I173" i="3" s="1"/>
  <c r="G147" i="3"/>
  <c r="G157" i="3"/>
  <c r="G141" i="3"/>
  <c r="G140" i="3"/>
  <c r="G166" i="3"/>
  <c r="G150" i="3"/>
  <c r="G165" i="3"/>
  <c r="I165" i="3" s="1"/>
  <c r="G149" i="3"/>
  <c r="G161" i="3"/>
  <c r="G153" i="3"/>
  <c r="G160" i="3"/>
  <c r="G152" i="3"/>
  <c r="G134" i="3"/>
  <c r="I134" i="3" s="1"/>
  <c r="G167" i="3"/>
  <c r="G159" i="3"/>
  <c r="G133" i="3"/>
  <c r="G462" i="3"/>
  <c r="I462" i="3" s="1"/>
  <c r="G460" i="3"/>
  <c r="I460" i="3" s="1"/>
  <c r="G459" i="3"/>
  <c r="I459" i="3" s="1"/>
  <c r="G137" i="3"/>
  <c r="G307" i="3"/>
  <c r="G299" i="3"/>
  <c r="G171" i="3"/>
  <c r="G223" i="3"/>
  <c r="I223" i="3" s="1"/>
  <c r="G129" i="3"/>
  <c r="G431" i="3"/>
  <c r="G417" i="3"/>
  <c r="G430" i="3"/>
  <c r="G170" i="3"/>
  <c r="G326" i="3"/>
  <c r="G169" i="3"/>
  <c r="G423" i="3"/>
  <c r="G291" i="3"/>
  <c r="G454" i="3"/>
  <c r="I454" i="3" s="1"/>
  <c r="G212" i="3"/>
  <c r="I212" i="3" s="1"/>
  <c r="G256" i="3"/>
  <c r="G414" i="3"/>
  <c r="G422" i="3"/>
  <c r="G172" i="3"/>
  <c r="G255" i="3"/>
  <c r="G418" i="3"/>
  <c r="G324" i="3"/>
  <c r="G285" i="3"/>
  <c r="I285" i="3" s="1"/>
  <c r="G201" i="3"/>
  <c r="I201" i="3" s="1"/>
  <c r="G131" i="3"/>
  <c r="G323" i="3"/>
  <c r="G155" i="3"/>
  <c r="G325" i="3"/>
  <c r="G254" i="3"/>
  <c r="G283" i="3"/>
  <c r="I283" i="3" s="1"/>
  <c r="G273" i="3"/>
  <c r="G190" i="3"/>
  <c r="I190" i="3" s="1"/>
  <c r="G127" i="3"/>
  <c r="G309" i="3"/>
  <c r="G272" i="3"/>
  <c r="G235" i="3"/>
  <c r="I235" i="3" s="1"/>
  <c r="G191" i="3"/>
  <c r="I191" i="3" s="1"/>
  <c r="G236" i="3"/>
  <c r="I236" i="3" s="1"/>
  <c r="G154" i="3"/>
  <c r="G425" i="3"/>
  <c r="G308" i="3"/>
  <c r="G145" i="3"/>
  <c r="G453" i="3"/>
  <c r="I453" i="3" s="1"/>
  <c r="G416" i="3"/>
  <c r="G274" i="3"/>
  <c r="G192" i="3"/>
  <c r="I192" i="3" s="1"/>
  <c r="G244" i="3"/>
  <c r="I244" i="3" s="1"/>
  <c r="G275" i="3"/>
  <c r="G193" i="3"/>
  <c r="I193" i="3" s="1"/>
  <c r="G317" i="3"/>
  <c r="G163" i="3"/>
  <c r="G310" i="3"/>
  <c r="G292" i="3"/>
  <c r="G237" i="3"/>
  <c r="I237" i="3" s="1"/>
  <c r="G156" i="3"/>
  <c r="G138" i="3"/>
  <c r="G455" i="3"/>
  <c r="I455" i="3" s="1"/>
  <c r="G318" i="3"/>
  <c r="G302" i="3"/>
  <c r="G245" i="3"/>
  <c r="I245" i="3" s="1"/>
  <c r="G226" i="3"/>
  <c r="I226" i="3" s="1"/>
  <c r="G164" i="3"/>
  <c r="I164" i="3" s="1"/>
  <c r="G148" i="3"/>
  <c r="G446" i="3"/>
  <c r="I446" i="3" s="1"/>
  <c r="G316" i="3"/>
  <c r="G300" i="3"/>
  <c r="G284" i="3"/>
  <c r="I284" i="3" s="1"/>
  <c r="G262" i="3"/>
  <c r="G243" i="3"/>
  <c r="I243" i="3" s="1"/>
  <c r="G224" i="3"/>
  <c r="I224" i="3" s="1"/>
  <c r="G202" i="3"/>
  <c r="I202" i="3" s="1"/>
  <c r="G183" i="3"/>
  <c r="I183" i="3" s="1"/>
  <c r="G162" i="3"/>
  <c r="G146" i="3"/>
  <c r="G130" i="3"/>
  <c r="G411" i="3"/>
  <c r="G260" i="3"/>
  <c r="G222" i="3"/>
  <c r="I222" i="3" s="1"/>
  <c r="G168" i="3"/>
  <c r="G144" i="3"/>
  <c r="G321" i="3"/>
  <c r="G297" i="3"/>
  <c r="G270" i="3"/>
  <c r="G248" i="3"/>
  <c r="I248" i="3" s="1"/>
  <c r="G151" i="3"/>
  <c r="G143" i="3"/>
  <c r="G328" i="3"/>
  <c r="G312" i="3"/>
  <c r="G296" i="3"/>
  <c r="G277" i="3"/>
  <c r="G258" i="3"/>
  <c r="G239" i="3"/>
  <c r="I239" i="3" s="1"/>
  <c r="G220" i="3"/>
  <c r="I220" i="3" s="1"/>
  <c r="G198" i="3"/>
  <c r="G158" i="3"/>
  <c r="G142" i="3"/>
  <c r="G314" i="3"/>
  <c r="G241" i="3"/>
  <c r="I241" i="3" s="1"/>
  <c r="G200" i="3"/>
  <c r="I200" i="3" s="1"/>
  <c r="G221" i="3"/>
  <c r="I221" i="3" s="1"/>
  <c r="I282" i="3"/>
  <c r="I286" i="3"/>
  <c r="I287" i="3"/>
  <c r="I288" i="3"/>
  <c r="I7" i="3"/>
  <c r="G8" i="3"/>
  <c r="I8" i="3" s="1"/>
  <c r="G9" i="3"/>
  <c r="I9" i="3" s="1"/>
  <c r="G11" i="3"/>
  <c r="I11" i="3" s="1"/>
  <c r="G12" i="3"/>
  <c r="I12" i="3" s="1"/>
  <c r="G13" i="3"/>
  <c r="I13" i="3" s="1"/>
  <c r="G14" i="3"/>
  <c r="I14" i="3" s="1"/>
  <c r="G15" i="3"/>
  <c r="I15" i="3" s="1"/>
  <c r="G16" i="3"/>
  <c r="I16" i="3" s="1"/>
  <c r="G17" i="3"/>
  <c r="I17" i="3" s="1"/>
  <c r="G18" i="3"/>
  <c r="I18" i="3" s="1"/>
  <c r="I26" i="3"/>
  <c r="I27" i="3"/>
  <c r="I29" i="3"/>
  <c r="I30" i="3"/>
  <c r="I31" i="3"/>
  <c r="I32" i="3"/>
  <c r="I33" i="3"/>
  <c r="I34" i="3"/>
  <c r="I35" i="3"/>
  <c r="I36" i="3"/>
  <c r="I47" i="3"/>
  <c r="I48" i="3"/>
  <c r="I49" i="3"/>
  <c r="I50" i="3"/>
  <c r="I51" i="3"/>
  <c r="I52" i="3"/>
  <c r="I53" i="3"/>
  <c r="I61" i="3"/>
  <c r="I62" i="3"/>
  <c r="I64" i="3"/>
  <c r="I65" i="3"/>
  <c r="I67" i="3"/>
  <c r="I68" i="3"/>
  <c r="I69" i="3"/>
  <c r="I70" i="3"/>
  <c r="I442" i="3" l="1"/>
  <c r="I464" i="3"/>
  <c r="I37" i="3"/>
  <c r="I500" i="3" s="1"/>
  <c r="I71" i="3"/>
  <c r="I502" i="3" s="1"/>
  <c r="I54" i="3"/>
  <c r="I501" i="3" s="1"/>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483" i="3"/>
  <c r="I482" i="3"/>
  <c r="I481" i="3"/>
  <c r="I480" i="3"/>
  <c r="I479" i="3"/>
  <c r="I478" i="3"/>
  <c r="I477" i="3"/>
  <c r="I475" i="3"/>
  <c r="I474" i="3"/>
  <c r="I431" i="3"/>
  <c r="I430" i="3"/>
  <c r="I429" i="3"/>
  <c r="I428" i="3"/>
  <c r="I427" i="3"/>
  <c r="I426" i="3"/>
  <c r="I425" i="3"/>
  <c r="I424" i="3"/>
  <c r="I423" i="3"/>
  <c r="I422" i="3"/>
  <c r="I421" i="3"/>
  <c r="I420" i="3"/>
  <c r="I419" i="3"/>
  <c r="I418" i="3"/>
  <c r="I417" i="3"/>
  <c r="I416" i="3"/>
  <c r="I415" i="3"/>
  <c r="I414" i="3"/>
  <c r="I413" i="3"/>
  <c r="I412" i="3"/>
  <c r="I411" i="3"/>
  <c r="I277" i="3"/>
  <c r="I276" i="3"/>
  <c r="I275" i="3"/>
  <c r="I274" i="3"/>
  <c r="I273" i="3"/>
  <c r="I272" i="3"/>
  <c r="I271" i="3"/>
  <c r="I270" i="3"/>
  <c r="I269" i="3"/>
  <c r="I268" i="3"/>
  <c r="I267" i="3"/>
  <c r="I262" i="3"/>
  <c r="I261" i="3"/>
  <c r="I260" i="3"/>
  <c r="I259" i="3"/>
  <c r="I258" i="3"/>
  <c r="I257" i="3"/>
  <c r="I256" i="3"/>
  <c r="I255" i="3"/>
  <c r="I254" i="3"/>
  <c r="I217" i="3"/>
  <c r="I207" i="3"/>
  <c r="I198" i="3"/>
  <c r="I172" i="3"/>
  <c r="I171" i="3"/>
  <c r="I170" i="3"/>
  <c r="I169" i="3"/>
  <c r="I168" i="3"/>
  <c r="I167" i="3"/>
  <c r="I166"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3" i="3"/>
  <c r="I132" i="3"/>
  <c r="I131" i="3"/>
  <c r="I130" i="3"/>
  <c r="I129" i="3"/>
  <c r="I127" i="3"/>
  <c r="I175" i="3" l="1"/>
  <c r="I467" i="3"/>
  <c r="I519" i="3" s="1"/>
  <c r="I278" i="3"/>
  <c r="I250" i="3"/>
  <c r="I263" i="3"/>
  <c r="I329" i="3"/>
  <c r="I203" i="3"/>
  <c r="I213" i="3"/>
  <c r="I230" i="3"/>
  <c r="I487" i="3"/>
  <c r="I526" i="3" s="1"/>
  <c r="I432" i="3"/>
  <c r="I512" i="3" s="1"/>
  <c r="G180" i="3"/>
  <c r="I180" i="3" l="1"/>
  <c r="I194" i="3" s="1"/>
  <c r="I331" i="3" s="1"/>
  <c r="I510" i="3" s="1"/>
  <c r="G6" i="3"/>
  <c r="I6" i="3" s="1"/>
  <c r="I19" i="3" s="1"/>
  <c r="I499" i="3" l="1"/>
  <c r="G361" i="3"/>
  <c r="I361" i="3" s="1"/>
  <c r="E363" i="3"/>
  <c r="F363" i="3" s="1"/>
  <c r="E362" i="3"/>
  <c r="F362" i="3" s="1"/>
  <c r="E365" i="3"/>
  <c r="F365" i="3" s="1"/>
  <c r="E364" i="3"/>
  <c r="F364" i="3" s="1"/>
  <c r="G364" i="3" l="1"/>
  <c r="I364" i="3" s="1"/>
  <c r="G365" i="3"/>
  <c r="I365" i="3" s="1"/>
  <c r="G363" i="3"/>
  <c r="I363" i="3" s="1"/>
  <c r="G362" i="3"/>
  <c r="I362" i="3" s="1"/>
  <c r="I366" i="3" l="1"/>
  <c r="I405" i="3" s="1"/>
  <c r="I511" i="3" s="1"/>
  <c r="I91" i="3" l="1"/>
  <c r="I118" i="3" l="1"/>
  <c r="I503" i="3" s="1"/>
  <c r="I532" i="3" s="1"/>
  <c r="B490" i="3"/>
</calcChain>
</file>

<file path=xl/sharedStrings.xml><?xml version="1.0" encoding="utf-8"?>
<sst xmlns="http://schemas.openxmlformats.org/spreadsheetml/2006/main" count="1226" uniqueCount="703">
  <si>
    <t>No.</t>
  </si>
  <si>
    <t>Basic Unit Price (NIS)</t>
  </si>
  <si>
    <t>Adjusted Unit Price (NIS)</t>
  </si>
  <si>
    <t>Assignment / Task</t>
  </si>
  <si>
    <t>Dropper</t>
  </si>
  <si>
    <t>Jumper</t>
  </si>
  <si>
    <t>Contact wire</t>
  </si>
  <si>
    <t>Messenger wire</t>
  </si>
  <si>
    <t>Chemical anchor bolt M18</t>
  </si>
  <si>
    <t>Chemical anchor bolt M24</t>
  </si>
  <si>
    <t>Threaded rod M27→M40 (for steel pole only)</t>
  </si>
  <si>
    <t>Backplate (for steel pole only)</t>
  </si>
  <si>
    <t>Ramm pipe (Ø 500 mm) (for concrete pole only)</t>
  </si>
  <si>
    <t>Steel reinforcement bars (Ø16 mm)</t>
  </si>
  <si>
    <t>Steel reinforcement bars (Ø18 mm)</t>
  </si>
  <si>
    <t>Steel reinforcement bars (Ø20 mm)</t>
  </si>
  <si>
    <t>Cantilever tube insulator</t>
  </si>
  <si>
    <t>Tie tube insulator</t>
  </si>
  <si>
    <t>Buttonhole-buttonhole insulator</t>
  </si>
  <si>
    <t>Top pole insulator</t>
  </si>
  <si>
    <t>Gantry insulator</t>
  </si>
  <si>
    <t>Overlap jumper (≥4)</t>
  </si>
  <si>
    <t>Equipotential jumper for insulated overlap (4)</t>
  </si>
  <si>
    <t>Messenger/Contact wire jumper in crossing (≥2)</t>
  </si>
  <si>
    <t>Feeding connection to MW/CW (≥2)</t>
  </si>
  <si>
    <t>Bridge connection from load breaker to MW/CW (≥4)</t>
  </si>
  <si>
    <t>Bridge connection from catenary to catenary (≥2)</t>
  </si>
  <si>
    <t>Connection to surge arrester, ground and power</t>
  </si>
  <si>
    <t>Connection to voltage detector, ground and power</t>
  </si>
  <si>
    <t>Connection to voltage detector, low voltage</t>
  </si>
  <si>
    <t>Connection to load breaker motor, low voltage and signal</t>
  </si>
  <si>
    <t>Intermediate insulation for messenger wire</t>
  </si>
  <si>
    <t>Intermediate insulation for contact wire</t>
  </si>
  <si>
    <t>Intermediate insulation for steel wire (100mm2)</t>
  </si>
  <si>
    <t>Steady arm contact wire clamp</t>
  </si>
  <si>
    <t>Dropper contact wire clamp</t>
  </si>
  <si>
    <t>Dropper messenger wire clamp</t>
  </si>
  <si>
    <t>Contact wire splice</t>
  </si>
  <si>
    <t>Messenger wire splice</t>
  </si>
  <si>
    <t>Feeder wire splice, naked</t>
  </si>
  <si>
    <t>Feeder wire splice, insulate</t>
  </si>
  <si>
    <t>Signal cable, 0,6/1kV splice</t>
  </si>
  <si>
    <t>Bi-metalic protection cover for feeding</t>
  </si>
  <si>
    <t>Bi-metalic protection cover for messenger wire suspension</t>
  </si>
  <si>
    <t>Electric risk/hazard</t>
  </si>
  <si>
    <t>Proximity phase break start</t>
  </si>
  <si>
    <t>Phase break start</t>
  </si>
  <si>
    <t>Phase brake end signal</t>
  </si>
  <si>
    <t>Distance signal, 200 m</t>
  </si>
  <si>
    <t>Pantograph down</t>
  </si>
  <si>
    <t>Pantograph up</t>
  </si>
  <si>
    <t>Stop to electric traction</t>
  </si>
  <si>
    <t>Arrow signal</t>
  </si>
  <si>
    <t xml:space="preserve"> Bicolor fencing band</t>
  </si>
  <si>
    <t>Signaling and communication cables</t>
  </si>
  <si>
    <t>AJ-2YOF(L)2Y‏DB‏‏‏‏2‏Y(H115) rf=0.2 4x1x0.9</t>
  </si>
  <si>
    <t>AJ-2YOF(L)2Y‏DB‏‏‏‏2‏Y(H145) rf=0.2 4x1x1.4</t>
  </si>
  <si>
    <t>AJ-2YOF(L)2Y‏DB‏‏‏‏2‏Y(H145) rf=0.2 10x1x1.4</t>
  </si>
  <si>
    <t>AJ-2YOF(L)2Y‏DB‏‏‏‏2‏Y(H115) rf=0.2 40x1x0.9</t>
  </si>
  <si>
    <t>AJ-2YOF(L)2Y‏DB‏‏‏‏2‏Y(H145) rf=0.2 40x1x1.4</t>
  </si>
  <si>
    <t>AJ-2YOF(L)2Y‏DB‏‏‏‏2‏Y(H95) rf=0.2 40x1x1.8</t>
  </si>
  <si>
    <t>AJ-2YOF(L)2Y‏DB‏‏‏‏2‏Y(H115) rf=0.2 56x1x0.9</t>
  </si>
  <si>
    <t>AJ-2YOF(L)2Y‏DB‏‏‏‏2‏Y(H145) rf=0.2 56x1x1.4</t>
  </si>
  <si>
    <t>AJ-2YOF(L)2Y‏DB‏‏‏‏2‏Y(H115) rf=0.2 96x1x0.9</t>
  </si>
  <si>
    <t>AJ-2YOF(L)2Y‏DB‏‏‏‏2‏Y(H145) rf=0.2 96x1x1.4</t>
  </si>
  <si>
    <t>AJ-2Y‏OF(L)2Y‏DB‏‏‏‏2‏Y(H45) rf=0.2 3x4x0.9</t>
  </si>
  <si>
    <t>AJ-2Y‏OF(L)2Y‏DB‏‏‏‏2‏Y(H45) rf=0.2 5x4x0.9</t>
  </si>
  <si>
    <t>AJ-2Y‏OF(L)2Y‏DB‏‏‏‏2‏Y(H45) rf=0.2 7x4x0.9</t>
  </si>
  <si>
    <t>AJ-2Y‏OF(L)2Y‏DB‏‏‏‏2‏Y(H45) rf=0.2 10x4x0.9</t>
  </si>
  <si>
    <t>AJ-2Y‏OF(L)2Y‏DB‏‏‏‏2‏Y(H45) rf=0.2 10x4x1.4</t>
  </si>
  <si>
    <t>AJ-2YTF(L)HDBH-FR(H145) rf=0.2 10x1x1.4</t>
  </si>
  <si>
    <t>AJ-2YTF(L)HDBH-FR(H115) rf=0.2 40x1x0.9</t>
  </si>
  <si>
    <t>AJ-2YTF(L)HDBH-FR(H145) rf=0.2 40x1x1.4</t>
  </si>
  <si>
    <t>AJ-2YTF(L)HDBH-FR(H95) rf=0.2 40x1x1.8</t>
  </si>
  <si>
    <t>AJ-2Y‏‏(L)HDBH-FR(H45) rf=0.2 3x4x0.9</t>
  </si>
  <si>
    <t>AJ-2Y‏(L)HDBH-FR(H45) rf=0.2 5x4x0.9</t>
  </si>
  <si>
    <t>AJ-2Y‏‏(L)HDBH-FR(H45) rf=0.2 7x4x0.9</t>
  </si>
  <si>
    <t>AJ-2Y‏‏(L)HDBH-FR(H45) rf=0.2 10x4x0.9</t>
  </si>
  <si>
    <t>AJ-2Y‏‏(L)HDBH-FR(H45) rf=0.2 10x4x1.4</t>
  </si>
  <si>
    <t>25*2*0.9-B-FS-AHDQH-D Rf=0.1</t>
  </si>
  <si>
    <t>AJ-2YTF(L)HDBH-FR(H115) rf=0.2 4x1x0.9</t>
  </si>
  <si>
    <t>AJ-2YTF(L)HDBH-FR(H145) rf=0.2 4x1x1.4</t>
  </si>
  <si>
    <t>A-2Y‏OF(L)2Y‏B‏‏‏‏2‏Y(H52) 1x4x0.9</t>
  </si>
  <si>
    <t>A-2Y‏OF(L)2YB‏‏‏‏2‏Y(H45) 3x4x0.9</t>
  </si>
  <si>
    <t>A-2Y‏OF(L)2YB2Y(H145) 4x1x1.4</t>
  </si>
  <si>
    <t>A-2Y‏OF(L)2YB2Y(H145) 10x1x1.4</t>
  </si>
  <si>
    <t>A-2Y‏OF(L)2YB2Y(H145) 16x1x1.4</t>
  </si>
  <si>
    <t>A-2Y‏OF(L)2YB2Y(H145) 27x1x1.4</t>
  </si>
  <si>
    <t>A-2Y‏OF(L)2YB2Y(H115) 40x1x0.9</t>
  </si>
  <si>
    <t>A-2Y‏OF(L)2YB2Y(H145) 40x1x1.4</t>
  </si>
  <si>
    <t>A-2Y-RM-St/Cu 70</t>
  </si>
  <si>
    <t>1x25 60227 IEC 01</t>
  </si>
  <si>
    <t>AJ-02‏YS(St)YDBY rf=0.2 1x4x0.8 Indusi</t>
  </si>
  <si>
    <t>25*2*0.9-B-FS-APDQP-G rf=0.1</t>
  </si>
  <si>
    <t>50*2*0.9-B-FS-APDQP-G rf=0.1</t>
  </si>
  <si>
    <t>25*2*0.9-B-FS-APRP-G</t>
  </si>
  <si>
    <t>DRC-9-06X08-D-ZPDP-DD</t>
  </si>
  <si>
    <t>DRC-9-08X12-D-ZPDP-DD</t>
  </si>
  <si>
    <t>DRE-9-08X24-D-ZPDP-DD</t>
  </si>
  <si>
    <t>DRC-9-06X08-D-ZHDH-DD</t>
  </si>
  <si>
    <t>DRC-9-08X12-D-ZHDH-DD</t>
  </si>
  <si>
    <t>DRE-9-8X24-D-ZHDH-DD</t>
  </si>
  <si>
    <t>Voltage transformer:
Power Transformer 50 kVA including all equipment  (disconnector, voltage transformer, OCS special pole and accessories, foundation and wiring according to specifications for overhead contact system.</t>
  </si>
  <si>
    <t>Cross over:
Additional cost per turnout to supplied and installation of conventional overhead contact line in crossovers or turnout including sectioning insulator and on load disconnector.
These costs refer only to the deviated part of the turnout and not to the main track part which is included in the “OCS in straight line track”.
and according to specifications for overhead contact system.</t>
  </si>
  <si>
    <t>6.01.01</t>
  </si>
  <si>
    <t>6.01.02</t>
  </si>
  <si>
    <t>6.01.03</t>
  </si>
  <si>
    <t>6.01.04</t>
  </si>
  <si>
    <t>6.01.05</t>
  </si>
  <si>
    <t>6.01.06</t>
  </si>
  <si>
    <t>6.01.07</t>
  </si>
  <si>
    <t>6.01.08</t>
  </si>
  <si>
    <t>6.01.09</t>
  </si>
  <si>
    <t>6.01.10</t>
  </si>
  <si>
    <t>6.01.11</t>
  </si>
  <si>
    <t>6.01.12</t>
  </si>
  <si>
    <t>6.01.13</t>
  </si>
  <si>
    <t>6.01.14</t>
  </si>
  <si>
    <t>6.01.15</t>
  </si>
  <si>
    <t>6.01.16</t>
  </si>
  <si>
    <t>6.01.17</t>
  </si>
  <si>
    <t>6.01.18</t>
  </si>
  <si>
    <t>6.01.19</t>
  </si>
  <si>
    <t>6.01.20</t>
  </si>
  <si>
    <t>6.01.21</t>
  </si>
  <si>
    <t>Redeployment of the track vehicle from/to site</t>
  </si>
  <si>
    <t>Dual vehicle (including platform and crane) + team (4+1 driver)</t>
  </si>
  <si>
    <t>OCS construction team (4 skilled workers)</t>
  </si>
  <si>
    <t>Certified electrical inspector (Engineer level 3)</t>
  </si>
  <si>
    <t>Testing of the foundation grounding system and lightning protection as follows: The tests will be performed by a Type 3 electrical inspector who will submit a detailed inspection report according to the requirements of the Electricity Law and its regulations, and will include: (a) Resistance tests of the external outlets from the bonding ring toward the general mass of the earth</t>
  </si>
  <si>
    <t>Testing of touch and step voltage in accordance with IEEE 80 standard requirements at a railway station platform with a length of 400 meters and width of 12 meters.</t>
  </si>
  <si>
    <t>Insulation testing of the OCS system for a section up to 20 km in length of double track at overvoltage up to 50kV</t>
  </si>
  <si>
    <t>Testing the integrity of the grounding system in the OCS system for up to 20 km of double track, including testing of grounding bonds between the rails, grounding bonds of the poles to the rail, grounding bonds to bridges over the track.</t>
  </si>
  <si>
    <t>Report</t>
  </si>
  <si>
    <t>Foundation of any type including GEWI BST 500S rods, 4 nuts + 4 washers per rod</t>
  </si>
  <si>
    <t>Pole HEB-320PL   (12,5m)</t>
  </si>
  <si>
    <t>Pole HEB-400PL   (12,5m)</t>
  </si>
  <si>
    <t>Pole HEB-360PL   (12,5m)</t>
  </si>
  <si>
    <t>Pole HEB-450PL   (12,5m)</t>
  </si>
  <si>
    <t>Pole HEB-320PL   (14,5m)</t>
  </si>
  <si>
    <t>Pole HEB-360PL   (14,5m)</t>
  </si>
  <si>
    <t>Pole HEB-400PL   (14,5m)</t>
  </si>
  <si>
    <t>Pole HEB-450PL   (14,5m)</t>
  </si>
  <si>
    <t>Pole of any type - payment per weight</t>
  </si>
  <si>
    <t>kg</t>
  </si>
  <si>
    <t>OCS Poles accessories</t>
  </si>
  <si>
    <t xml:space="preserve">Poles </t>
  </si>
  <si>
    <t>Sub-Total OCS Small works</t>
  </si>
  <si>
    <t>comp</t>
  </si>
  <si>
    <t>Tensorex system for overlap per single tension</t>
  </si>
  <si>
    <t>Chemical anchor bolt M16</t>
  </si>
  <si>
    <t>Support for 2x25 kV feeder wire</t>
  </si>
  <si>
    <t>Insulator for 2x25 kV feeder wire</t>
  </si>
  <si>
    <t>Backprofile (L) (for steel pole only)</t>
  </si>
  <si>
    <t>Feeder cable Cu 300 mm2, 33/66kV</t>
  </si>
  <si>
    <t>Feeder cable Cu 300 mm2, 0.69/1kV</t>
  </si>
  <si>
    <t>Grounding wire Cu 70 mm2, 0,6/1kV</t>
  </si>
  <si>
    <t>Low voltage cable 5x16, 0,6/1kV</t>
  </si>
  <si>
    <t>Low voltage cable 5x25, 0,6/1kV</t>
  </si>
  <si>
    <t>Low voltage cable 4x70+1x35, 0,6/1kV</t>
  </si>
  <si>
    <t>SCADA Cable (Power and Hybrid)</t>
  </si>
  <si>
    <t>Manhole 80 cm</t>
  </si>
  <si>
    <t>Manhole 100 cm</t>
  </si>
  <si>
    <t>Metal cable tray 40 cm width with cover</t>
  </si>
  <si>
    <t>Dismantle of SCADA/Hybrid/Power cable</t>
  </si>
  <si>
    <t>Dismantle of Motor box</t>
  </si>
  <si>
    <t>Electrical and Functioning Test of SCADA cable</t>
  </si>
  <si>
    <t>Patch panel 144 connections</t>
  </si>
  <si>
    <t>Installation of ADSS cable (supply by others)</t>
  </si>
  <si>
    <t>ADSS fusion (include materials )</t>
  </si>
  <si>
    <t>Testing of ADSS cable according to ISR procedures</t>
  </si>
  <si>
    <t>Dismantling OCS system - Contact wire, Messenger and Dropper</t>
  </si>
  <si>
    <t>Dismantling Feeder wire cable</t>
  </si>
  <si>
    <t>Dismantling pole up to 8.5 meters height</t>
  </si>
  <si>
    <t>Dismantling pole up to 10.5 meters height</t>
  </si>
  <si>
    <t>Dismantling pole up to 14 meters height</t>
  </si>
  <si>
    <t>Dismantling portal beam up to 20 meters length</t>
  </si>
  <si>
    <t>Dismantling portal beam up to 25 meters length</t>
  </si>
  <si>
    <t>Dismantling portal beam up to 30 meters length</t>
  </si>
  <si>
    <t>Dismantling ADSS cable</t>
  </si>
  <si>
    <t>Dismantling cantilever from existing pole</t>
  </si>
  <si>
    <t>Dismantling hybrid SCADA cable</t>
  </si>
  <si>
    <t>Dismantling SCADA conduit including cover and restoring superstructure to its original condition</t>
  </si>
  <si>
    <t>Dismantling of BWA</t>
  </si>
  <si>
    <t>Dismantling of Tensorex</t>
  </si>
  <si>
    <t>km</t>
  </si>
  <si>
    <t>Small dismantling works</t>
  </si>
  <si>
    <t>Sub-Total Dismantling works - OCS</t>
  </si>
  <si>
    <t>meter</t>
  </si>
  <si>
    <t>shift</t>
  </si>
  <si>
    <t>Additional feeder to straight or curve track with one or two Return Wiress:
Supply and installation of strengthening wire including all accessory's for mounting on the OCS poles according to specifications for overhead contact system.</t>
  </si>
  <si>
    <t>Return Wires</t>
  </si>
  <si>
    <t>Return Wires splice</t>
  </si>
  <si>
    <t>Return Wires parallel jumper 1x70 Cu/PVC</t>
  </si>
  <si>
    <t>Installation of SCADA cables on Return Wires (supply by others)</t>
  </si>
  <si>
    <t>Dismantling Return Wires cable</t>
  </si>
  <si>
    <t>Motor Box for disconnector including MOTOR CONTROL UNIT</t>
  </si>
  <si>
    <t>Installation only of Motor Box with MOTOR CONTROL UNIT (including the brackets and connection to the disconnector's rod) (supply by others)</t>
  </si>
  <si>
    <t>Connection of all cables to the MOTOR CONTROL UNIT (disconnector motor control unit)</t>
  </si>
  <si>
    <t>Disconnection of all cables to the MOTOR CONTROL UNIT (disconnector motor control unit)</t>
  </si>
  <si>
    <t>Motor control unit in OCS disconnector control panel</t>
  </si>
  <si>
    <t xml:space="preserve">ADSS (All dielectric self-sustained) cable
ADSS cabling including all accessories, fusion and testing, track &amp; road crossings
</t>
  </si>
  <si>
    <t>Neutral Section arrangement, including but not limited to: disconnectors including Motor Control Units, insulated overlaps, section insulators if required, signage</t>
  </si>
  <si>
    <t>Dismantle of Fiber Optic cable in duct</t>
  </si>
  <si>
    <t>Installation of Fiber Optic cable (supply by others)</t>
  </si>
  <si>
    <t>Armored Fiber Optics cable</t>
  </si>
  <si>
    <t>Remote Terminal Unit</t>
  </si>
  <si>
    <t>Distance signal, 400 m</t>
  </si>
  <si>
    <t>Grounding wire Cu 50 mm2, 0,6/1kV splice</t>
  </si>
  <si>
    <t>Stitch wire messenger wire clamp</t>
  </si>
  <si>
    <t>TRANSFER PLATE ‎PL-AN‎ acc    to the typical drawing 6474</t>
  </si>
  <si>
    <t>TRANSFER PLATE ‎PL-AN‎2 acc  to the typical drawing  6475</t>
  </si>
  <si>
    <t>Pole 2HEB-260 (8,2m)</t>
  </si>
  <si>
    <t>8.01.01</t>
  </si>
  <si>
    <t>8.01.02</t>
  </si>
  <si>
    <t>8.01.03</t>
  </si>
  <si>
    <t xml:space="preserve">  Quantity for Price Proposal</t>
  </si>
  <si>
    <t>7.01.01</t>
  </si>
  <si>
    <t>7.01.02</t>
  </si>
  <si>
    <t>7.01.03</t>
  </si>
  <si>
    <r>
      <rPr>
        <b/>
        <sz val="14"/>
        <color rgb="FF222222"/>
        <rFont val="Calibri"/>
        <family val="2"/>
      </rPr>
      <t>Cross over:</t>
    </r>
    <r>
      <rPr>
        <sz val="14"/>
        <color rgb="FF222222"/>
        <rFont val="Calibri"/>
        <family val="2"/>
      </rPr>
      <t xml:space="preserve">
Additional cost per turnout to supplied and installation of conventional overhead contact line in crossovers or turnout including sectioning insulator and on load disconnector.
These costs refer only to the deviated part of the turnout and not to the main track part which is included in the “OCS in straight line track”.
and according to specifications for overhead contact system.</t>
    </r>
  </si>
  <si>
    <r>
      <rPr>
        <b/>
        <sz val="14"/>
        <color rgb="FF222222"/>
        <rFont val="Calibri"/>
        <family val="2"/>
      </rPr>
      <t>Voltage transformer:</t>
    </r>
    <r>
      <rPr>
        <sz val="14"/>
        <color rgb="FF222222"/>
        <rFont val="Calibri"/>
        <family val="2"/>
      </rPr>
      <t xml:space="preserve">
Power Transformer 50 kVA including all equipment  (disconnector, voltage transformer, OCS special pole and accessories, foundation and wiring according to specifications for overhead contact system.</t>
    </r>
  </si>
  <si>
    <r>
      <rPr>
        <b/>
        <sz val="14"/>
        <color rgb="FF222222"/>
        <rFont val="Calibri"/>
        <family val="2"/>
      </rPr>
      <t>ADSS (All dielectric self-sustained) cable</t>
    </r>
    <r>
      <rPr>
        <sz val="14"/>
        <color rgb="FF222222"/>
        <rFont val="Calibri"/>
        <family val="2"/>
      </rPr>
      <t xml:space="preserve">
ADSS cabling including all accessories, fusion and testing, track &amp; road crossings</t>
    </r>
  </si>
  <si>
    <r>
      <rPr>
        <sz val="14"/>
        <rFont val="Calibri"/>
        <family val="2"/>
      </rPr>
      <t>Pole HEB-240 (8,2m)</t>
    </r>
  </si>
  <si>
    <r>
      <rPr>
        <sz val="14"/>
        <rFont val="Calibri"/>
        <family val="2"/>
      </rPr>
      <t>Pole HEB-260 (8,2m)</t>
    </r>
  </si>
  <si>
    <r>
      <rPr>
        <sz val="14"/>
        <rFont val="Calibri"/>
        <family val="2"/>
      </rPr>
      <t>Pole HEB-280 (8,2m)</t>
    </r>
  </si>
  <si>
    <r>
      <rPr>
        <sz val="14"/>
        <rFont val="Calibri"/>
        <family val="2"/>
      </rPr>
      <t>Pole 2HEB-240 (8,2m)</t>
    </r>
  </si>
  <si>
    <r>
      <rPr>
        <sz val="14"/>
        <rFont val="Calibri"/>
        <family val="2"/>
      </rPr>
      <t>Pole HEB-320PL   (10,5m)</t>
    </r>
  </si>
  <si>
    <r>
      <rPr>
        <sz val="14"/>
        <rFont val="Calibri"/>
        <family val="2"/>
      </rPr>
      <t>Pole HEB-360PL   (10,5m)</t>
    </r>
  </si>
  <si>
    <r>
      <rPr>
        <sz val="14"/>
        <rFont val="Calibri"/>
        <family val="2"/>
      </rPr>
      <t>Pole HEB-400PL   (10,5m)</t>
    </r>
  </si>
  <si>
    <r>
      <rPr>
        <sz val="14"/>
        <rFont val="Calibri"/>
        <family val="2"/>
      </rPr>
      <t>Pole HEB-450PL   (10,5m)</t>
    </r>
  </si>
  <si>
    <r>
      <rPr>
        <sz val="14"/>
        <rFont val="Calibri"/>
        <family val="2"/>
      </rPr>
      <t>Cantilever support for portal</t>
    </r>
  </si>
  <si>
    <r>
      <rPr>
        <sz val="14"/>
        <rFont val="Calibri"/>
        <family val="2"/>
      </rPr>
      <t>Mid point</t>
    </r>
  </si>
  <si>
    <r>
      <rPr>
        <sz val="14"/>
        <rFont val="Calibri"/>
        <family val="2"/>
      </rPr>
      <t>OCS fix Anchor</t>
    </r>
  </si>
  <si>
    <r>
      <rPr>
        <sz val="14"/>
        <rFont val="Calibri"/>
        <family val="2"/>
      </rPr>
      <t>On Load Disconnector</t>
    </r>
    <r>
      <rPr>
        <sz val="14"/>
        <color rgb="FF222222"/>
        <rFont val="Calibri"/>
        <family val="2"/>
      </rPr>
      <t xml:space="preserve"> 2500 Amp</t>
    </r>
  </si>
  <si>
    <r>
      <rPr>
        <sz val="14"/>
        <rFont val="Calibri"/>
        <family val="2"/>
      </rPr>
      <t>Single pole grounding</t>
    </r>
    <r>
      <rPr>
        <sz val="14"/>
        <color rgb="FF222222"/>
        <rFont val="Calibri"/>
        <family val="2"/>
      </rPr>
      <t xml:space="preserve"> 1x70 Cu/PVC</t>
    </r>
  </si>
  <si>
    <r>
      <rPr>
        <sz val="14"/>
        <rFont val="Calibri"/>
        <family val="2"/>
      </rPr>
      <t>Rail equipotential jumper</t>
    </r>
    <r>
      <rPr>
        <sz val="14"/>
        <color rgb="FF222222"/>
        <rFont val="Calibri"/>
        <family val="2"/>
      </rPr>
      <t xml:space="preserve"> 1x70 Cu/PVC</t>
    </r>
  </si>
  <si>
    <r>
      <rPr>
        <sz val="14"/>
        <rFont val="Calibri"/>
        <family val="2"/>
      </rPr>
      <t>Pole-rail jumper</t>
    </r>
    <r>
      <rPr>
        <sz val="14"/>
        <color rgb="FF222222"/>
        <rFont val="Calibri"/>
        <family val="2"/>
      </rPr>
      <t xml:space="preserve"> 1x70 Cu/PVC</t>
    </r>
  </si>
  <si>
    <r>
      <rPr>
        <sz val="14"/>
        <rFont val="Calibri"/>
        <family val="2"/>
      </rPr>
      <t>Expansion joint jumper</t>
    </r>
  </si>
  <si>
    <r>
      <rPr>
        <sz val="14"/>
        <rFont val="Calibri"/>
        <family val="2"/>
      </rPr>
      <t>Grounding of overpass or structure</t>
    </r>
  </si>
  <si>
    <r>
      <rPr>
        <sz val="14"/>
        <rFont val="Calibri"/>
        <family val="2"/>
      </rPr>
      <t>Grounding multi connection plate for pole</t>
    </r>
  </si>
  <si>
    <r>
      <rPr>
        <sz val="14"/>
        <rFont val="Calibri"/>
        <family val="2"/>
      </rPr>
      <t>Flash light</t>
    </r>
  </si>
  <si>
    <r>
      <rPr>
        <sz val="14"/>
        <rFont val="Calibri"/>
        <family val="2"/>
      </rPr>
      <t>Cable armoured duct protection</t>
    </r>
  </si>
  <si>
    <r>
      <rPr>
        <sz val="14"/>
        <rFont val="Calibri"/>
        <family val="2"/>
      </rPr>
      <t>Connection Box</t>
    </r>
  </si>
  <si>
    <r>
      <rPr>
        <sz val="14"/>
        <rFont val="Calibri"/>
        <family val="2"/>
      </rPr>
      <t>ADSS  cable</t>
    </r>
  </si>
  <si>
    <r>
      <rPr>
        <sz val="14"/>
        <rFont val="Calibri"/>
        <family val="2"/>
      </rPr>
      <t>Shipment to/from the site of equipment</t>
    </r>
    <r>
      <rPr>
        <sz val="14"/>
        <color rgb="FF222222"/>
        <rFont val="Calibri"/>
        <family val="2"/>
      </rPr>
      <t xml:space="preserve"> by 20 ton track with crane</t>
    </r>
  </si>
  <si>
    <r>
      <rPr>
        <sz val="14"/>
        <rFont val="Calibri"/>
        <family val="2"/>
      </rPr>
      <t xml:space="preserve">Track vehicle (dresine for OCS works) </t>
    </r>
    <r>
      <rPr>
        <sz val="14"/>
        <color rgb="FF222222"/>
        <rFont val="Calibri"/>
        <family val="2"/>
      </rPr>
      <t>+ team (4+1 driver)</t>
    </r>
  </si>
  <si>
    <r>
      <rPr>
        <sz val="14"/>
        <rFont val="Calibri"/>
        <family val="2"/>
      </rPr>
      <t>Crane 50ton with basket</t>
    </r>
  </si>
  <si>
    <r>
      <rPr>
        <sz val="14"/>
        <rFont val="Calibri"/>
        <family val="2"/>
      </rPr>
      <t>Crane 100ton with basket</t>
    </r>
  </si>
  <si>
    <r>
      <rPr>
        <b/>
        <sz val="16"/>
        <rFont val="Calibri"/>
        <family val="2"/>
      </rPr>
      <t>JUMPERS, CONNECTIONS AND INSULATIONS</t>
    </r>
  </si>
  <si>
    <r>
      <rPr>
        <b/>
        <sz val="16"/>
        <rFont val="Calibri"/>
        <family val="2"/>
      </rPr>
      <t>CLAMPS AND SPLICES</t>
    </r>
  </si>
  <si>
    <t>Category B - Design &amp; Construction small works</t>
  </si>
  <si>
    <t>Category C - dismantling</t>
  </si>
  <si>
    <t>Price for Price Proposal  (NIS)</t>
  </si>
  <si>
    <t xml:space="preserve">Sub-Total 1x25 system - Green Field - For Price Proposal </t>
  </si>
  <si>
    <t>Discount (negative) / Addition (positive) in percentage (%)</t>
  </si>
  <si>
    <r>
      <t xml:space="preserve">Compliance with Discount or Addition limitation - </t>
    </r>
    <r>
      <rPr>
        <b/>
        <sz val="14"/>
        <color theme="9"/>
        <rFont val="Calibri"/>
        <family val="2"/>
      </rPr>
      <t>PASS</t>
    </r>
    <r>
      <rPr>
        <b/>
        <sz val="14"/>
        <rFont val="Calibri"/>
        <family val="2"/>
      </rPr>
      <t>/</t>
    </r>
    <r>
      <rPr>
        <b/>
        <sz val="14"/>
        <color rgb="FFFF0000"/>
        <rFont val="Calibri"/>
        <family val="2"/>
      </rPr>
      <t>FAIL</t>
    </r>
  </si>
  <si>
    <t>Sub-Total 1x25 system - Grey Field</t>
  </si>
  <si>
    <t>Sub-Total  2x25 system - Green Field</t>
  </si>
  <si>
    <t>Sub-Total Poles</t>
  </si>
  <si>
    <t>INSULATORS</t>
  </si>
  <si>
    <t>Sub-Total INSULATORS</t>
  </si>
  <si>
    <t>Sub-Total OCS Poles accessories</t>
  </si>
  <si>
    <t>INSULATED COPPER AND COPPER ALLOY WIRES</t>
  </si>
  <si>
    <t>Sub-Total INSULATED COPPER AND COPPER ALLOY WIRES</t>
  </si>
  <si>
    <t>GROUNDINGS AND PROTECTIONS</t>
  </si>
  <si>
    <t>Sub-Total GROUNDINGS AND PROTECTIONS</t>
  </si>
  <si>
    <t>SIGNAGE</t>
  </si>
  <si>
    <t>Sub-Total SIGNAGE</t>
  </si>
  <si>
    <t>Additional works which are excluded from section 4.01-4.04 above (will be priced seperatly)</t>
  </si>
  <si>
    <t>Pole HEB-320 (8,2m)</t>
  </si>
  <si>
    <t>Portal of any type - payment per weight</t>
  </si>
  <si>
    <t>Low voltage cable low 5x16, 0,6/1kV splice</t>
  </si>
  <si>
    <t>Low voltage cable 5x25, 0,6/1kV splice</t>
  </si>
  <si>
    <t>Low voltage cable 4x70+35, 0,6/1kV splice</t>
  </si>
  <si>
    <t>Sub-Total Dismantling of piece of line</t>
  </si>
  <si>
    <t>Sub-Total Small Dismantling Works</t>
  </si>
  <si>
    <t>Category D - Resources</t>
  </si>
  <si>
    <r>
      <rPr>
        <b/>
        <sz val="14"/>
        <rFont val="Calibri"/>
        <family val="2"/>
      </rPr>
      <t>OCS in tunnel:</t>
    </r>
    <r>
      <rPr>
        <sz val="14"/>
        <rFont val="Calibri"/>
        <family val="2"/>
      </rPr>
      <t xml:space="preserve">
Complete conventional overhead contact line single track in tunnel or underground routes including all elements (with one Return Wire) and according to specifications for overhead contact system (without ADSS cable). - excluding 1.05-1.12 works</t>
    </r>
  </si>
  <si>
    <r>
      <rPr>
        <b/>
        <sz val="14"/>
        <rFont val="Calibri"/>
        <family val="2"/>
      </rPr>
      <t>OCS on bridge with two Return Wires</t>
    </r>
    <r>
      <rPr>
        <sz val="14"/>
        <rFont val="Calibri"/>
        <family val="2"/>
      </rPr>
      <t>:
Supply and installation of complete conventional overhead contact line single track on bridges or viaducts including all elements (with two Return Wires) and according to specifications for overhead contact system (without ADSS cable). - excluding 1.05-1.12 works</t>
    </r>
  </si>
  <si>
    <r>
      <rPr>
        <b/>
        <sz val="14"/>
        <rFont val="Calibri"/>
        <family val="2"/>
      </rPr>
      <t>OCS in tunnel:</t>
    </r>
    <r>
      <rPr>
        <sz val="14"/>
        <rFont val="Calibri"/>
        <family val="2"/>
      </rPr>
      <t xml:space="preserve">
Complete conventional overhead contact line single track in tunnel or underground routes including all elements (with one Return Wires) and according to specifications for overhead contact system (without ADSS cable). excluding 2.05-2.12 works</t>
    </r>
  </si>
  <si>
    <r>
      <rPr>
        <b/>
        <sz val="14"/>
        <rFont val="Calibri"/>
        <family val="2"/>
      </rPr>
      <t>OCS on bridge with two Return Wires:</t>
    </r>
    <r>
      <rPr>
        <sz val="14"/>
        <rFont val="Calibri"/>
        <family val="2"/>
      </rPr>
      <t xml:space="preserve">
Supply and installation of complete conventional overhead contact line single track on bridges or viaducts including all elements (with two Return Wires) and according to specifications for overhead contact system (without ADSS cable). excluding 2.05-2.12 works</t>
    </r>
  </si>
  <si>
    <t>OCS in tunnel:
Complete conventional overhead contact line single track in tunnel or underground routes including all elements (with one Return Wires) and according to specifications for overhead contact system (without ADSS cable).excluding 3.05-3.11 works</t>
  </si>
  <si>
    <t>OCS on bridge with two Return Wires:
Supply and installation of complete conventional overhead contact line single track on bridges or viaducts including all elements (feeder, with two Return Wires) and according to specifications for overhead contact system (without ADSS cable). excluding 3.05-3.11 works</t>
  </si>
  <si>
    <t>Straight track with two Return Wiress:
Complete conventional overhead contact line single track in open route (more than 700 m radius) including all elements ( feeder, with two Return Wires) according to specifications for overhead contact system  (without ADSS cable) excluding 4.05-4.11 works</t>
  </si>
  <si>
    <t>Curve track with two Return Wiress:
Complete conventional overhead contact line single track in curve alignment below 700m radius including all elements (feeder, with two Return Wires) according to specifications for overhead contact system (without ADSS cable). excluding 4.05-4.11 works</t>
  </si>
  <si>
    <t>OCS in tunnel:
Complete conventional overhead contact line single track in tunnel or underground routes including all elements (with one Return Wires) and according to specifications for overhead contact system (without ADSS cable). excluding 4.05-4.11 works</t>
  </si>
  <si>
    <t>OCS on bridge with two Return Wires:
Supply and installation of complete conventional overhead contact line single track on bridges or viaducts including all elements (feeder, with two Return Wires) and according to specifications for overhead contact system (without ADSS cable). excluding 4.05-4.11 works</t>
  </si>
  <si>
    <t>Category A - Design &amp; Construction of sections</t>
  </si>
  <si>
    <t>6.02.01</t>
  </si>
  <si>
    <t>6.02.02</t>
  </si>
  <si>
    <t>6.02.03</t>
  </si>
  <si>
    <t>6.02.04</t>
  </si>
  <si>
    <t>6.02.05</t>
  </si>
  <si>
    <t>6.03.01</t>
  </si>
  <si>
    <t>6.03.02</t>
  </si>
  <si>
    <t>6.03.03</t>
  </si>
  <si>
    <t>6.03.04</t>
  </si>
  <si>
    <t>6.03.05</t>
  </si>
  <si>
    <t>6.04.01</t>
  </si>
  <si>
    <t>6.04.02</t>
  </si>
  <si>
    <t>6.04.03</t>
  </si>
  <si>
    <t>6.04.04</t>
  </si>
  <si>
    <t>6.04.05</t>
  </si>
  <si>
    <t>6.04.06</t>
  </si>
  <si>
    <t>9.01.01</t>
  </si>
  <si>
    <t>9.01.02</t>
  </si>
  <si>
    <t>9.01.03</t>
  </si>
  <si>
    <t>Resources</t>
  </si>
  <si>
    <t>Lump Sum</t>
  </si>
  <si>
    <t>Set</t>
  </si>
  <si>
    <t>Test Equipment and Instrumentation</t>
  </si>
  <si>
    <t xml:space="preserve"> Local Operational Post (LOP)  RTU package
(Description: Per IEC 61850, ~256 I/O per LOP, redundant controllers, dual power supply, I/O modules, Ethernet switches, Cyber protection, FO interface)</t>
  </si>
  <si>
    <t>Traction Substation (TSS)  RTU package
(Description: Per IEC 61850, ~2048 I/O per TSS, redundant controllers, dual power supply, I/O modules, Ethernet switches, Cyber protection, FO interface)</t>
  </si>
  <si>
    <t>IEC 61850 Gateway for TSS</t>
  </si>
  <si>
    <t>Short-Circuit Indicator for Feeder Protection
(Description: Current-sensing indicators, fault detection, remote reset capability, visual and remote indication, RTU, communication module, installation including control box with glands and control circuitry, provision for connection of 2 remote cables)</t>
  </si>
  <si>
    <t xml:space="preserve">Field Switch </t>
  </si>
  <si>
    <t xml:space="preserve">Fiber Connection </t>
  </si>
  <si>
    <t>Site Infrastructure per LOP</t>
  </si>
  <si>
    <t>LOP Power Supply Systems (230VAC/220VDC, redundant)</t>
  </si>
  <si>
    <t>Integration of TSS in the SCADA system including testing and commissioning</t>
  </si>
  <si>
    <t>Integration of TSS IEC 61850 Gateway  in the SCADA system including testing and commissioning</t>
  </si>
  <si>
    <t xml:space="preserve">Testing of LOP </t>
  </si>
  <si>
    <t>Site</t>
  </si>
  <si>
    <t>Documentation of LOP</t>
  </si>
  <si>
    <t>Training for single LOP</t>
  </si>
  <si>
    <t>10.01.01</t>
  </si>
  <si>
    <t>10.01.02</t>
  </si>
  <si>
    <t>10.01.03</t>
  </si>
  <si>
    <t>10.01.04</t>
  </si>
  <si>
    <t>10.01.05</t>
  </si>
  <si>
    <t>10.01.06</t>
  </si>
  <si>
    <t>10.01.07</t>
  </si>
  <si>
    <t>10.01.08</t>
  </si>
  <si>
    <t>10.01.09</t>
  </si>
  <si>
    <t>10.01.10</t>
  </si>
  <si>
    <t>10.01.11</t>
  </si>
  <si>
    <t>10.01.12</t>
  </si>
  <si>
    <t>10.01.13</t>
  </si>
  <si>
    <t>Subtotal - OCS C200 ISR Small Works</t>
  </si>
  <si>
    <t>SCADA Materials and Installation</t>
  </si>
  <si>
    <t>NOTE</t>
  </si>
  <si>
    <t>The unit rates included in this Chapter shall constitute the full, final and complete consideration for the execution of the Works and shall include, without limitation, all costs associated with procurement, supply, manufacturing (where applicable), transportation, delivery to site, unloading, storage, handling, excavation and/or rock breaking, installation, testing, commissioning, design (where required), coordination, supervision, provision of all labor, materials, equipment, tools, consumables, and any and all other activities, whether expressly stated or implied, required for the proper and complete execution of the Works. No additional payment shall be made in respect of any of the foregoing.</t>
  </si>
  <si>
    <t>Sub-Total SCADA Materials and Installation</t>
  </si>
  <si>
    <t>The items included in the following Chapter shall be for supply of materials only. The Contractor shall make the materials available for collection at its designated storage facilities, and ISR (or its representative) shall collect the materials within thirty (30) Business Days from the date on which the Contractor has formally notified that the materials have arrived and are ready for collection.</t>
  </si>
  <si>
    <t>7.02.01</t>
  </si>
  <si>
    <t>7.02.02</t>
  </si>
  <si>
    <t>7.02.03</t>
  </si>
  <si>
    <t>7.02.04</t>
  </si>
  <si>
    <t>7.02.05</t>
  </si>
  <si>
    <t>Dismantling of a  of line</t>
  </si>
  <si>
    <t>8.01.04</t>
  </si>
  <si>
    <t>8.01.05</t>
  </si>
  <si>
    <t>8.01.06</t>
  </si>
  <si>
    <t>8.01.07</t>
  </si>
  <si>
    <t>8.01.08</t>
  </si>
  <si>
    <t>8.01.09</t>
  </si>
  <si>
    <t>8.01.10</t>
  </si>
  <si>
    <t>8.01.11</t>
  </si>
  <si>
    <t>8.01.12</t>
  </si>
  <si>
    <t>8.01.13</t>
  </si>
  <si>
    <t>The unit rates shall include the provision and utilization of all required resources on a shift basis, including labor, equipment, supervision and any associated activities, as necessary for the proper execution of the Works. No additional payment shall be made for work performed in shifts, including night work, weekends or multiple shifts, unless expressly stated otherwise in the Contract.</t>
  </si>
  <si>
    <t>05.01.01</t>
  </si>
  <si>
    <t>05.01.02</t>
  </si>
  <si>
    <t>05.01.03</t>
  </si>
  <si>
    <t>05.01.04</t>
  </si>
  <si>
    <t>05.01.05</t>
  </si>
  <si>
    <t>05.01.06</t>
  </si>
  <si>
    <t>05.01.07</t>
  </si>
  <si>
    <t>05.01.08</t>
  </si>
  <si>
    <t>05.01.09</t>
  </si>
  <si>
    <t>05.01.10</t>
  </si>
  <si>
    <t>05.01.11</t>
  </si>
  <si>
    <t>05.01.12</t>
  </si>
  <si>
    <t>05.01.13</t>
  </si>
  <si>
    <t>05.02.01</t>
  </si>
  <si>
    <t>05.02.02</t>
  </si>
  <si>
    <t>05.02.03</t>
  </si>
  <si>
    <t>05.02.04</t>
  </si>
  <si>
    <t>05.02.05</t>
  </si>
  <si>
    <t>05.02.06</t>
  </si>
  <si>
    <t>05.02.07</t>
  </si>
  <si>
    <t>05.02.08</t>
  </si>
  <si>
    <t>05.02.09</t>
  </si>
  <si>
    <t>05.02.10</t>
  </si>
  <si>
    <t>05.02.11</t>
  </si>
  <si>
    <t>05.02.12</t>
  </si>
  <si>
    <t>05.02.13</t>
  </si>
  <si>
    <t>05.02.14</t>
  </si>
  <si>
    <t>05.02.15</t>
  </si>
  <si>
    <t>05.02.16</t>
  </si>
  <si>
    <t>05.02.17</t>
  </si>
  <si>
    <t>05.02.18</t>
  </si>
  <si>
    <t>05.02.19</t>
  </si>
  <si>
    <t>05.02.20</t>
  </si>
  <si>
    <t>05.02.21</t>
  </si>
  <si>
    <t>05.02.22</t>
  </si>
  <si>
    <t>6.01.22</t>
  </si>
  <si>
    <t>6.01.23</t>
  </si>
  <si>
    <t>6.01.24</t>
  </si>
  <si>
    <t>6.01.25</t>
  </si>
  <si>
    <t>6.01.26</t>
  </si>
  <si>
    <t>6.01.27</t>
  </si>
  <si>
    <t>6.01.28</t>
  </si>
  <si>
    <t>6.01.29</t>
  </si>
  <si>
    <t>6.01.30</t>
  </si>
  <si>
    <t>6.01.31</t>
  </si>
  <si>
    <t>6.01.32</t>
  </si>
  <si>
    <t>6.01.33</t>
  </si>
  <si>
    <t>6.01.34</t>
  </si>
  <si>
    <t>6.01.35</t>
  </si>
  <si>
    <t>6.01.36</t>
  </si>
  <si>
    <t>6.01.37</t>
  </si>
  <si>
    <t>6.01.38</t>
  </si>
  <si>
    <t>6.01.39</t>
  </si>
  <si>
    <t>6.01.40</t>
  </si>
  <si>
    <t>6.01.41</t>
  </si>
  <si>
    <t>6.01.42</t>
  </si>
  <si>
    <t>6.01.43</t>
  </si>
  <si>
    <t>6.01.44</t>
  </si>
  <si>
    <t>6.01.45</t>
  </si>
  <si>
    <t>6.01.46</t>
  </si>
  <si>
    <t>6.02.06</t>
  </si>
  <si>
    <t>6.02.07</t>
  </si>
  <si>
    <t>6.02.08</t>
  </si>
  <si>
    <t>6.02.09</t>
  </si>
  <si>
    <t>6.02.10</t>
  </si>
  <si>
    <t>6.02.11</t>
  </si>
  <si>
    <t>6.02.12</t>
  </si>
  <si>
    <t>6.02.13</t>
  </si>
  <si>
    <t>6.02.14</t>
  </si>
  <si>
    <t>6.06.01</t>
  </si>
  <si>
    <t>6.06.02</t>
  </si>
  <si>
    <t>6.06.03</t>
  </si>
  <si>
    <t>6.06.04</t>
  </si>
  <si>
    <t>6.06.05</t>
  </si>
  <si>
    <t>6.06.06</t>
  </si>
  <si>
    <t>6.06.07</t>
  </si>
  <si>
    <t>6.06.08</t>
  </si>
  <si>
    <t>6.06.09</t>
  </si>
  <si>
    <t>6.05.10</t>
  </si>
  <si>
    <t>6.05.11</t>
  </si>
  <si>
    <t>6.05.12</t>
  </si>
  <si>
    <t>6.05.13</t>
  </si>
  <si>
    <t>6.06.10</t>
  </si>
  <si>
    <t>6.06.11</t>
  </si>
  <si>
    <t>6.06.12</t>
  </si>
  <si>
    <t>6.06.13</t>
  </si>
  <si>
    <t>6.06.14</t>
  </si>
  <si>
    <t>6.06.15</t>
  </si>
  <si>
    <t>6.06.16</t>
  </si>
  <si>
    <t>6.07.01</t>
  </si>
  <si>
    <t>6.07.02</t>
  </si>
  <si>
    <t>6.07.03</t>
  </si>
  <si>
    <t>6.07.04</t>
  </si>
  <si>
    <t>6.07.05</t>
  </si>
  <si>
    <t>6.07.06</t>
  </si>
  <si>
    <t>6.07.07</t>
  </si>
  <si>
    <t>6.07.08</t>
  </si>
  <si>
    <t>6.07.09</t>
  </si>
  <si>
    <t>6.08.01</t>
  </si>
  <si>
    <t>6.08.02</t>
  </si>
  <si>
    <t>6.08.03</t>
  </si>
  <si>
    <t>6.08.04</t>
  </si>
  <si>
    <t>6.08.05</t>
  </si>
  <si>
    <t>6.08.06</t>
  </si>
  <si>
    <t>6.08.07</t>
  </si>
  <si>
    <t>6.08.08</t>
  </si>
  <si>
    <t>6.08.09</t>
  </si>
  <si>
    <t>6.08.10</t>
  </si>
  <si>
    <t>6.08.11</t>
  </si>
  <si>
    <t>6.09.01</t>
  </si>
  <si>
    <t>6.09.02</t>
  </si>
  <si>
    <t>6.09.03</t>
  </si>
  <si>
    <t>6.09.04</t>
  </si>
  <si>
    <t>6.09.05</t>
  </si>
  <si>
    <t>6.09.06</t>
  </si>
  <si>
    <t>6.09.07</t>
  </si>
  <si>
    <t>6.09.08</t>
  </si>
  <si>
    <t>6.09.09</t>
  </si>
  <si>
    <t>6.09.10</t>
  </si>
  <si>
    <t>6.09.11</t>
  </si>
  <si>
    <t>6.09.12</t>
  </si>
  <si>
    <t>6.09.13</t>
  </si>
  <si>
    <t>6.09.14</t>
  </si>
  <si>
    <t>6.09.15</t>
  </si>
  <si>
    <t>6.09.16</t>
  </si>
  <si>
    <t>6.09.17</t>
  </si>
  <si>
    <t>6.09.18</t>
  </si>
  <si>
    <t>6.09.19</t>
  </si>
  <si>
    <t>6.09.20</t>
  </si>
  <si>
    <t>6.09.21</t>
  </si>
  <si>
    <t>6.09.22</t>
  </si>
  <si>
    <t>6.09.23</t>
  </si>
  <si>
    <t>6.09.24</t>
  </si>
  <si>
    <t>6.09.25</t>
  </si>
  <si>
    <t>6.09.26</t>
  </si>
  <si>
    <t>6.09.27</t>
  </si>
  <si>
    <t>6.09.28</t>
  </si>
  <si>
    <t>6.09.29</t>
  </si>
  <si>
    <t>6.09.30</t>
  </si>
  <si>
    <t>6.09.31</t>
  </si>
  <si>
    <t>6.09.32</t>
  </si>
  <si>
    <t>6.09.33</t>
  </si>
  <si>
    <t>6.09.34</t>
  </si>
  <si>
    <t>6.09.35</t>
  </si>
  <si>
    <t>6.09.36</t>
  </si>
  <si>
    <t>6.09.37</t>
  </si>
  <si>
    <t>6.09.38</t>
  </si>
  <si>
    <t>6.09.39</t>
  </si>
  <si>
    <t>6.09.40</t>
  </si>
  <si>
    <t>6.09.41</t>
  </si>
  <si>
    <t>6.09.42</t>
  </si>
  <si>
    <t>6.09.43</t>
  </si>
  <si>
    <t>6.09.44</t>
  </si>
  <si>
    <t>6.09.45</t>
  </si>
  <si>
    <t>6.09.46</t>
  </si>
  <si>
    <t>6.09.47</t>
  </si>
  <si>
    <t>7.01.04</t>
  </si>
  <si>
    <t>7.01.05</t>
  </si>
  <si>
    <t>7.01.06</t>
  </si>
  <si>
    <t>7.01.07</t>
  </si>
  <si>
    <t>7.01.08</t>
  </si>
  <si>
    <t>7.01.09</t>
  </si>
  <si>
    <t>7.01.10</t>
  </si>
  <si>
    <t>7.01.11</t>
  </si>
  <si>
    <t>7.01.12</t>
  </si>
  <si>
    <t>7.01.13</t>
  </si>
  <si>
    <t>7.01.14</t>
  </si>
  <si>
    <t>7.01.15</t>
  </si>
  <si>
    <t>7.01.16</t>
  </si>
  <si>
    <t>7.01.17</t>
  </si>
  <si>
    <t>7.01.18</t>
  </si>
  <si>
    <t>7.01.19</t>
  </si>
  <si>
    <t>7.01.20</t>
  </si>
  <si>
    <t>7.01.21</t>
  </si>
  <si>
    <t>7.03.01</t>
  </si>
  <si>
    <t>7.03.02</t>
  </si>
  <si>
    <t>7.03.03</t>
  </si>
  <si>
    <t>7.03.04</t>
  </si>
  <si>
    <t>7.03.05</t>
  </si>
  <si>
    <t>7.03.06</t>
  </si>
  <si>
    <t>7.03.07</t>
  </si>
  <si>
    <t>7.03.08</t>
  </si>
  <si>
    <t>7.03.09</t>
  </si>
  <si>
    <t>7.03.10</t>
  </si>
  <si>
    <t>7.03.11</t>
  </si>
  <si>
    <t>7.03.12</t>
  </si>
  <si>
    <t>7.03.13</t>
  </si>
  <si>
    <t>7.04.01</t>
  </si>
  <si>
    <t>7.04.02</t>
  </si>
  <si>
    <t>7.04.03</t>
  </si>
  <si>
    <t>7.04.04</t>
  </si>
  <si>
    <t>7.04.05</t>
  </si>
  <si>
    <t>7.04.06</t>
  </si>
  <si>
    <t>7.04.07</t>
  </si>
  <si>
    <t>7.04.08</t>
  </si>
  <si>
    <t>7.04.09</t>
  </si>
  <si>
    <t>7.04.10</t>
  </si>
  <si>
    <t>7.04.11</t>
  </si>
  <si>
    <t>7.04.12</t>
  </si>
  <si>
    <t>7.04.13</t>
  </si>
  <si>
    <t>7.04.14</t>
  </si>
  <si>
    <t>7.04.15</t>
  </si>
  <si>
    <t>7.04.16</t>
  </si>
  <si>
    <t>8.01.14</t>
  </si>
  <si>
    <t>8.01.15</t>
  </si>
  <si>
    <t>8.01.16</t>
  </si>
  <si>
    <t>8.01.17</t>
  </si>
  <si>
    <t>8.01.18</t>
  </si>
  <si>
    <t>8.01.19</t>
  </si>
  <si>
    <t>8.01.20</t>
  </si>
  <si>
    <t>8.01.21</t>
  </si>
  <si>
    <t>9.02.01</t>
  </si>
  <si>
    <t>9.02.02</t>
  </si>
  <si>
    <t>9.02.03</t>
  </si>
  <si>
    <t>9.02.04</t>
  </si>
  <si>
    <t>9.02.05</t>
  </si>
  <si>
    <t>9.02.06</t>
  </si>
  <si>
    <t>9.02.07</t>
  </si>
  <si>
    <t>9.02.08</t>
  </si>
  <si>
    <t>9.02.09</t>
  </si>
  <si>
    <t>9.02.10</t>
  </si>
  <si>
    <t>9.02.11</t>
  </si>
  <si>
    <t>9.02.12</t>
  </si>
  <si>
    <t>9.02.13</t>
  </si>
  <si>
    <t>9.02.14</t>
  </si>
  <si>
    <t>9.02.15</t>
  </si>
  <si>
    <t>9.02.16</t>
  </si>
  <si>
    <t>9.02.17</t>
  </si>
  <si>
    <t>9.02.18</t>
  </si>
  <si>
    <t>9.02.19</t>
  </si>
  <si>
    <t xml:space="preserve">SCADA </t>
  </si>
  <si>
    <t>SCADA  -  Materials</t>
  </si>
  <si>
    <t>SCADA -  Labor</t>
  </si>
  <si>
    <t>Sub-Total SCADA  - Materials</t>
  </si>
  <si>
    <t>Sub-Total SCADA  - Labor</t>
  </si>
  <si>
    <t>Sub-Total SCADA</t>
  </si>
  <si>
    <r>
      <t xml:space="preserve"> 1x25 system - Green Field</t>
    </r>
    <r>
      <rPr>
        <sz val="16"/>
        <rFont val="Calibri"/>
        <family val="2"/>
      </rPr>
      <t xml:space="preserve"> - Prices shall include all activities and works required for completion and successful operation, including but not limited to all stages of design, sectioning diagram, coordination, approvals, permitting, construction, interface and integration with other ISR systems (such as signalling, SCADA and traction stations), Testing and Commissioning, submission of required  documentation for Final Acceptance</t>
    </r>
  </si>
  <si>
    <r>
      <t>1x25 system - Grey Field-</t>
    </r>
    <r>
      <rPr>
        <sz val="16"/>
        <rFont val="Calibri"/>
        <family val="2"/>
      </rPr>
      <t xml:space="preserve">  Prices shall include all activities and works required for completion and successful operation, including but not limited to all stages of design, sectioning diagram, coordination, approvals, permitting, construction, interface and integration with other ISR systems (such as signalling, SCADA and traction stations), Testing and Commissioning, submission of required  documentation for Final Acceptance</t>
    </r>
  </si>
  <si>
    <r>
      <t xml:space="preserve">2x25 system - Green Field- </t>
    </r>
    <r>
      <rPr>
        <sz val="16"/>
        <rFont val="Calibri"/>
        <family val="2"/>
      </rPr>
      <t>Prices shall include all activities and works required for completion and successful operation, including but not limited to all stages of design, sectioning diagram, coordination, approvals, permitting, construction, interface and integration with other ISR systems (such as signalling, SCADA and traction stations), Testing and Commissioning, submission of required  documentation for Final Acceptance</t>
    </r>
  </si>
  <si>
    <r>
      <t xml:space="preserve"> 2x25 system - Grey Field- </t>
    </r>
    <r>
      <rPr>
        <sz val="16"/>
        <rFont val="Calibri"/>
        <family val="2"/>
      </rPr>
      <t>Prices shall include all activities and works required for completion and successful operation, including but not limited to all stages of design, sectioning diagram, coordination, approvals, permitting, construction, interface and integration with other ISR systems (such as signalling, SCADA and traction stations), Testing and Commissioning, submission of required  documentation for Final Acceptance</t>
    </r>
  </si>
  <si>
    <r>
      <t>Dismantling works - OCS Dismantling works-</t>
    </r>
    <r>
      <rPr>
        <sz val="16"/>
        <rFont val="Calibri"/>
        <family val="2"/>
      </rPr>
      <t xml:space="preserve"> The dismantling works shall include dismantling, removal, loading, transportation, unloading and handling of all dismantled components, including wooden drums and storage boxes, to any location within the State of Israel as instructed by ISR. Where required, the works shall also include removal and lawful disposal at an authorized site, all in accordance with the Agreement requirements.</t>
    </r>
  </si>
  <si>
    <t>JUMPERS, CONNECTIONS AND INSULATIONS</t>
  </si>
  <si>
    <t>CLAMPS AND SPLICES</t>
  </si>
  <si>
    <t>Motorized Disconnector Package - Turnkey Supply
(Description: Motor controller unit, position sensors, local/remote control, interlocking logic, RTU, communication module, provision for connection of 2 remote cables)</t>
  </si>
  <si>
    <t>Voltage Detector for OCS (Overhead Catenary System)
(Description: High-voltage detection sensors, 25kV AC rated, weather-resistant, LED indication, relay outputs, RTU, communication module, provision for connection of 2 remote cables)</t>
  </si>
  <si>
    <t>Voltage Transducer (High Accuracy Class 0.2S)
(Description: For metering and monitoring, IEC 61869 compliant, 25kV/110V transformation, isolated output, RTU, communication module, provision for connection of 2 remote cables)</t>
  </si>
  <si>
    <t>Current Transducer (High Accuracy Class 0.2S)
(Description: For revenue metering and protection, IEC 61869 compliant, 0-3000A range, Rogowski coil or CT, RTU, communication module, provision for connection of 2 remote cables)</t>
  </si>
  <si>
    <t>Transportation, Installation and Commissioning of Local Operational Post (LOP)  RTU package
(Description: Per IEC 61850, ~256 I/O per LOP, redundant controllers, dual power supply, I/O modules, Ethernet switches, Cyber protection, FO interface)</t>
  </si>
  <si>
    <t>Transportation, Installation and Commissioning of Traction Substation (TSS)  RTU package
(Description: Per IEC 61850, ~2048 I/O per TSS, redundant controllers, dual power supply, I/O modules, Ethernet switches, Cyber protection, FO interface)</t>
  </si>
  <si>
    <t>Transportation, Installation and Commissioning of IEC 61850 Gateway for TSS</t>
  </si>
  <si>
    <t>Transportation, Installation and Commissioning of Motorized Disconnector Package - Turnkey  Installation
(Description: installation and commissioning,  including installation and commissioning of control box with control circuitry)</t>
  </si>
  <si>
    <t>Transportation, Installation and Commissioning of Voltage Detector for OCS (Overhead Catenary System)
(Description: installation and commissioning,  including installation and commissioning of control box with control circuitry)</t>
  </si>
  <si>
    <t>Transportation, Installation and Commissioning of Voltage Transducer (High Accuracy Class 0.2S)
(Description: installation and commissioning,  including installation and commissioning of control box with control circuitry)</t>
  </si>
  <si>
    <t>Transportation, Installation and Commissioning of Current Transducer (High Accuracy Class 0.2S)
(Description: installation and commissioning,  including installation and commissioning of control box with control circuitry)</t>
  </si>
  <si>
    <t>Transportation, Installation and Commissioning of Short-Circuit Indicator for Feeder Protection
(Description: installation and commissioning,  including installation and commissioning of control box with control circuitry)</t>
  </si>
  <si>
    <t xml:space="preserve">Transportation, Installation and Commissioning of Field equipment </t>
  </si>
  <si>
    <t xml:space="preserve">Transportation, Installation and Commissioning of Field Switch </t>
  </si>
  <si>
    <t xml:space="preserve">Transportation, Installation and Commissioning of Fiber Connection </t>
  </si>
  <si>
    <t>Transportation, Installation and Commissioning of Site Infrastructure per LOP</t>
  </si>
  <si>
    <t>Transportation, Installation and Commissioning of LOP Power Supply Systems (230VAC/220VDC, redundant)</t>
  </si>
  <si>
    <t xml:space="preserve">Testing and Commissioning of LOP </t>
  </si>
  <si>
    <t>Testing and Commissioning of TSS IEC 61850 Gateway</t>
  </si>
  <si>
    <t>The items included in the following Chapter shall be for installation works only, excluding the supply of materials which shall be measured and paid separately. The Contractor shall execute the Works at the Site upon instruction by ISR, and the unit rates shall include full and complete consideration for all installation activities, including transportation to site, unloading, handling, excavation and/or rock breaking, installation, testing and commissioning, all in accordance with the Agreement requirements. All works to include among others transportation, installation, testing, commissioning, documentation and training</t>
  </si>
  <si>
    <t>OTDR Test for set of Fiber cables of single LOP</t>
  </si>
  <si>
    <t>Sub-Total 2x25 system - Grey Field</t>
  </si>
  <si>
    <t>6.05.01</t>
  </si>
  <si>
    <t>6.05.02</t>
  </si>
  <si>
    <t>6.05.03</t>
  </si>
  <si>
    <t>6.05.04</t>
  </si>
  <si>
    <t>6.05.05</t>
  </si>
  <si>
    <t>6.05.06</t>
  </si>
  <si>
    <t>6.05.07</t>
  </si>
  <si>
    <t>6.05.08</t>
  </si>
  <si>
    <t>6.05.09</t>
  </si>
  <si>
    <t>Sub-Total CLAMPS AND SPLICES</t>
  </si>
  <si>
    <t>Sub-Total JUMPERS, CONNECTIONS AND INSULATIONS</t>
  </si>
  <si>
    <t>Sub-Total Resources</t>
  </si>
  <si>
    <r>
      <rPr>
        <b/>
        <sz val="14"/>
        <rFont val="Calibri"/>
        <family val="2"/>
      </rPr>
      <t>Straight track with two Return Wires:</t>
    </r>
    <r>
      <rPr>
        <sz val="14"/>
        <rFont val="Calibri"/>
        <family val="2"/>
      </rPr>
      <t xml:space="preserve">
Complete conventional overhead contact line single track in open route (more than 700 m radius) including all elements (with two Return Wires) according to specifications for overhead contact system  (without ADSS cable) - excluding 1.05-1.12 works</t>
    </r>
  </si>
  <si>
    <r>
      <rPr>
        <b/>
        <sz val="14"/>
        <rFont val="Calibri"/>
        <family val="2"/>
      </rPr>
      <t>Curve track with two Return Wires:</t>
    </r>
    <r>
      <rPr>
        <sz val="14"/>
        <rFont val="Calibri"/>
        <family val="2"/>
      </rPr>
      <t xml:space="preserve">
Complete conventional overhead contact line single track in curve alignment below 700m radius including all elements ( with two Return Wires) according to specifications for overhead contact system (without ADSS cable). - excluding 1.05-1.12 works</t>
    </r>
  </si>
  <si>
    <r>
      <rPr>
        <b/>
        <sz val="14"/>
        <rFont val="Calibri"/>
        <family val="2"/>
      </rPr>
      <t>Straight track with two Return Wires:</t>
    </r>
    <r>
      <rPr>
        <sz val="14"/>
        <rFont val="Calibri"/>
        <family val="2"/>
      </rPr>
      <t xml:space="preserve">
Complete conventional overhead contact line single track in open route (more than 700 m radius) including all elements ( with two Return Wires) according to specifications for overhead contact system  (without ADSS cable)  excluding 2.05-2.12 works</t>
    </r>
  </si>
  <si>
    <r>
      <rPr>
        <b/>
        <sz val="14"/>
        <rFont val="Calibri"/>
        <family val="2"/>
      </rPr>
      <t>Curve track with two Return Wires:</t>
    </r>
    <r>
      <rPr>
        <sz val="14"/>
        <rFont val="Calibri"/>
        <family val="2"/>
      </rPr>
      <t xml:space="preserve">
Complete conventional overhead contact line single track in curve alignment below 700m radius including all elements ( with two Return Wires) according to specifications for overhead contact system (without ADSS cable). excluding 2.05-2.12 works</t>
    </r>
  </si>
  <si>
    <t>Straight track with two Return Wires:
Complete conventional overhead contact line single track in open route (more than 700 m radius) including all elements ( feeder, with two Return Wires) according to specifications for overhead contact system  (without ADSS cable) excluding 3.05-3.11 works</t>
  </si>
  <si>
    <t>Curve track with two Return Wires:
Complete conventional overhead contact line single track in curve alignment below 700m radius including all elements (feeder, with two Return Wires) according to specifications for overhead contact system (without ADSS cable).excluding 3.05-3.12 works</t>
  </si>
  <si>
    <t>Additional works which are excluded from section 3.01-3.04 above (will be priced seperately)</t>
  </si>
  <si>
    <t>Additional works which are excluded from section 2.01-2.04 above (will be priced seperately)</t>
  </si>
  <si>
    <t>Additional works which are excluded from section 1.01-1.04 above (will be priced seperately)</t>
  </si>
  <si>
    <r>
      <rPr>
        <b/>
        <sz val="14"/>
        <color rgb="FF222222"/>
        <rFont val="Calibri"/>
        <family val="2"/>
      </rPr>
      <t>Disconnector:</t>
    </r>
    <r>
      <rPr>
        <sz val="14"/>
        <color rgb="FF222222"/>
        <rFont val="Calibri"/>
        <family val="2"/>
      </rPr>
      <t xml:space="preserve">
On load disconnector including all connection,  Section insulator, MOTOR CONTROL UNIT, 2xVoltage detectors on both sides of the disconnector fully wired according to specifications for overhead contact system.</t>
    </r>
  </si>
  <si>
    <t>Disconnector :
On load disconnector including all connection,  Section insulator, motor control unit, 2xVoltage detectors on both sides of the disconnector fully wired according to specifications for overhead contact system.</t>
  </si>
  <si>
    <t>Siding station central part:
Conventional overhead contact line in siding station which consist in four tracks, two main and two secondary tracks, the aim of this station is allow the deviation of the traffic and stabling trains in the secondary tracks. This price includes the cost of the OCS equipment's of the tracks, does not include the cost of the turnouts and according to specifications for overhead contact system(without ADSS cable)</t>
  </si>
  <si>
    <t>Special arrangement for connection to the TS, including but not limited to, Portal installed in parallel with the tracks, 4 disconnectors including MOTOR CONTROL UNITs, interconnection to the OCS of the tracks</t>
  </si>
  <si>
    <t>Special arrangement for connection to the TS (Traction Station), including but not limited to, Portal installed in parallel with the tracks, 4 disconnectors including MOTOR CONTROL UNITs, interconnection to the OCS of the tracks</t>
  </si>
  <si>
    <t>Special arrangement for connection to the TS (Traction Station)/AT (auto-trafo), including but not limited to, Portal installed in parallel with the tracks, 4 disconnectors including MOTOR CONTROL UNITs, interconnection to the OCS of the tracks</t>
  </si>
  <si>
    <t>Integration of field equipment unit (Disconnector, Voltage detector, Current transformer, Short Circuit current detector) in the SCADA system including testing and commissioning</t>
  </si>
  <si>
    <t>Portal up to 12 meter width</t>
  </si>
  <si>
    <t>Portal up to 20 meter width</t>
  </si>
  <si>
    <t>Portal up to 28 meter width</t>
  </si>
  <si>
    <t>Portal up to 36 meter width</t>
  </si>
  <si>
    <t>Portal up to 44 meter width</t>
  </si>
  <si>
    <t>Portal up to 52 meter width</t>
  </si>
  <si>
    <t>Section Insulator up to 160 km/hr</t>
  </si>
  <si>
    <t>Section Insulator up to 250 km/hr</t>
  </si>
  <si>
    <t>Nut for GEWI BST 500S - any diameter up to 40 mm</t>
  </si>
  <si>
    <t>Washer - any diameter up to 40 mm internal rod</t>
  </si>
  <si>
    <t xml:space="preserve">Testing of Continuity of OCS system, including opening/closing of disconnetors up to 20 km double track </t>
  </si>
  <si>
    <t>BWA system for overlap - single tension</t>
  </si>
  <si>
    <t>Cantilevers support of any type</t>
  </si>
  <si>
    <t>Dismantle of whole OCS for Straight track with two Return Wiress including all elements (not limited to wires, Cantilevers, insulators, sectioning insulators, disconnectors, poles, portals, cutting the foundation rods, earthing wires, etc)</t>
  </si>
  <si>
    <t>Dismantle of whole OCS for Curve track with two Return Wiress including all elements  (radius less than 700 meters) (not limited to wires, Cantilevers, insulators, sectioning insulators, disconnectors, poles, portals, cutting the foundation rods, earthing wires, etc)</t>
  </si>
  <si>
    <t>Dismantle of whole OCS inside tunnel with two Return Wiress including all elements  (not limited to wires, Cantilevers, insulators, earthing wires, disconnectors, Sectioning insulators, etc)</t>
  </si>
  <si>
    <t>Off Load Disconnector 2500 Amp</t>
  </si>
  <si>
    <t>Main grounding pit for load breaker (motor), surge arrester and voltage detector</t>
  </si>
  <si>
    <t>SCADA plastic tray</t>
  </si>
  <si>
    <t>SCADA cable aerial crossing</t>
  </si>
  <si>
    <t xml:space="preserve">BOQ Price Proposal </t>
  </si>
  <si>
    <t>Bidder's Price Proposal (NIS)</t>
  </si>
  <si>
    <t>Chapter Number</t>
  </si>
  <si>
    <t>1x25 system - Green Field</t>
  </si>
  <si>
    <t>1x25 system - Gray Field</t>
  </si>
  <si>
    <t>2x25 system - Green Field</t>
  </si>
  <si>
    <t>2x25 system - Gray Field</t>
  </si>
  <si>
    <t>SCADA</t>
  </si>
  <si>
    <t>OCS Small works</t>
  </si>
  <si>
    <t>OCS C200 ISR Small Works</t>
  </si>
  <si>
    <t>SCADA Materials and Installations</t>
  </si>
  <si>
    <t>Dismantling works</t>
  </si>
  <si>
    <t>Summery of BOQ Price Proposal (Before Indexation)</t>
  </si>
  <si>
    <t xml:space="preserve">Summery BOQ Price Proposal </t>
  </si>
  <si>
    <t>Bidder Check</t>
  </si>
  <si>
    <r>
      <rPr>
        <b/>
        <sz val="16"/>
        <color rgb="FF222222"/>
        <rFont val="Calibri"/>
        <family val="2"/>
      </rPr>
      <t xml:space="preserve">OCS Small Works </t>
    </r>
    <r>
      <rPr>
        <sz val="16"/>
        <color rgb="FF222222"/>
        <rFont val="Calibri"/>
        <family val="2"/>
      </rPr>
      <t xml:space="preserve">–Small Works shall mean limited-scope electrification works of up to three (3) kilometers of single-track railway length, intended for localized modifications, additions, adjustments, remedial works, emergency works, or interface-related works within the existing ISR railway network. For the avoidance of doubt, large-scale or continuous projects divided into phases, sections, temporary stages, or execution sequences shall not be considered Small Works, even if individual execution segments are shorter than three (3) kilometers. </t>
    </r>
  </si>
  <si>
    <t>Pole HEB-220 (8,2m)</t>
  </si>
  <si>
    <t>6.01.47</t>
  </si>
  <si>
    <t>UNIT</t>
  </si>
  <si>
    <r>
      <rPr>
        <sz val="14"/>
        <rFont val="Calibri"/>
        <family val="2"/>
      </rPr>
      <t>Cantilever of any type</t>
    </r>
    <r>
      <rPr>
        <sz val="14"/>
        <color rgb="FF222222"/>
        <rFont val="Calibri"/>
        <family val="2"/>
      </rPr>
      <t xml:space="preserve"> inlcuding insulators, tubes, brackets, connectors, wind stay, arms, comp</t>
    </r>
  </si>
  <si>
    <t>Off Load Disconnector 52 kV, 2500 Amp, arc horns, including additional  supprot in pole, motor, arm, manual activatior, controller, full installation kit</t>
  </si>
  <si>
    <r>
      <rPr>
        <sz val="14"/>
        <rFont val="Calibri"/>
        <family val="2"/>
      </rPr>
      <t>On Load Disconnector</t>
    </r>
    <r>
      <rPr>
        <sz val="14"/>
        <color rgb="FF222222"/>
        <rFont val="Calibri"/>
        <family val="2"/>
      </rPr>
      <t xml:space="preserve"> 52 kV 2500 Amp,arc horns, including additional  supprot in pole, motor, arm, manual activatior, controller, full installation kit</t>
    </r>
  </si>
  <si>
    <t>TRANSFER PLATE ‎PL-AN‎</t>
  </si>
  <si>
    <t>TRANSFER PLATE ‎PL-AN‎2</t>
  </si>
  <si>
    <t>6.01.48</t>
  </si>
  <si>
    <t>MV corridor</t>
  </si>
  <si>
    <t>7.01.22</t>
  </si>
  <si>
    <r>
      <rPr>
        <b/>
        <sz val="16"/>
        <rFont val="Calibri"/>
        <family val="2"/>
      </rPr>
      <t>OCS C-200 ISR Small Works –</t>
    </r>
    <r>
      <rPr>
        <sz val="16"/>
        <rFont val="Calibri"/>
        <family val="2"/>
      </rPr>
      <t xml:space="preserve"> Small Works shall mean works of up to five (3) kilometers in length. Use of this Chapter shall be subject to prior approval by ISR. Prices shall include all activities and works required for completion and successful operation, including but not limited to all stages of design, preparation of sectioning diagrams, coordination, approvals, permitting, construction, interface and integration with other ISR systems (such as signaling, SCADA and traction substations), Testing and Commissioning, and submission of all required documentation for Final Acceptance.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</si>
</sst>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 #,##0.00_-;\-* #,##0.00_-;_-* &quot;-&quot;??_-;_-@_-"/>
    <numFmt numFmtId="165" formatCode="_-* #,##0_-;\-* #,##0_-;_-* &quot;-&quot;??_-;_-@_-"/>
    <numFmt numFmtId="166" formatCode="_-* #,##0.0_-;\-* #,##0.0_-;_-* &quot;-&quot;??_-;_-@_-"/>
    <numFmt numFmtId="167" formatCode="_-[$€]\ * #,##0.00_-;_-[$€]\ * #,##0.00\-;_-[$€]\ * &quot;-&quot;??_-;_-@_-"/>
    <numFmt numFmtId="168" formatCode="0\ &quot;Month(s)&quot;"/>
    <numFmt numFmtId="169" formatCode="#,##0;;&quot;-&quot;"/>
    <numFmt numFmtId="170" formatCode="#,##0_ ;\-#,##0\ "/>
    <numFmt numFmtId="171" formatCode="#,##0.0_ ;\-#,##0.0\ "/>
    <numFmt numFmtId="172" formatCode="#,##0.0"/>
  </numFmts>
  <fonts count="35" x14ac:knownFonts="1">
    <font>
      <sz val="11"/>
      <color theme="1"/>
      <name val="Arial"/>
      <family val="2"/>
      <charset val="177"/>
      <scheme val="minor"/>
    </font>
    <font>
      <sz val="11"/>
      <color theme="1"/>
      <name val="Arial"/>
      <family val="2"/>
      <charset val="177"/>
      <scheme val="minor"/>
    </font>
    <font>
      <sz val="8"/>
      <name val="Arial"/>
      <family val="2"/>
      <charset val="177"/>
      <scheme val="minor"/>
    </font>
    <font>
      <sz val="11"/>
      <color theme="1"/>
      <name val="Arial"/>
      <family val="2"/>
      <scheme val="minor"/>
    </font>
    <font>
      <b/>
      <sz val="14"/>
      <name val="Calibri"/>
      <family val="2"/>
    </font>
    <font>
      <sz val="11"/>
      <color theme="1"/>
      <name val="Calibri"/>
      <family val="2"/>
    </font>
    <font>
      <b/>
      <sz val="14"/>
      <color theme="1"/>
      <name val="Calibri"/>
      <family val="2"/>
    </font>
    <font>
      <b/>
      <sz val="14"/>
      <color rgb="FF222222"/>
      <name val="Calibri"/>
      <family val="2"/>
    </font>
    <font>
      <sz val="12"/>
      <color theme="1"/>
      <name val="Calibri"/>
      <family val="2"/>
    </font>
    <font>
      <sz val="14"/>
      <name val="Calibri"/>
      <family val="2"/>
    </font>
    <font>
      <sz val="14"/>
      <color rgb="FF222222"/>
      <name val="Calibri"/>
      <family val="2"/>
    </font>
    <font>
      <sz val="14"/>
      <color rgb="FFFF0000"/>
      <name val="Calibri"/>
      <family val="2"/>
    </font>
    <font>
      <sz val="14"/>
      <color theme="1"/>
      <name val="Calibri"/>
      <family val="2"/>
    </font>
    <font>
      <b/>
      <sz val="16"/>
      <color theme="1"/>
      <name val="Calibri"/>
      <family val="2"/>
    </font>
    <font>
      <b/>
      <sz val="16"/>
      <color rgb="FF222222"/>
      <name val="Calibri"/>
      <family val="2"/>
    </font>
    <font>
      <sz val="16"/>
      <color theme="1"/>
      <name val="Calibri"/>
      <family val="2"/>
    </font>
    <font>
      <sz val="16"/>
      <name val="Calibri"/>
      <family val="2"/>
    </font>
    <font>
      <b/>
      <sz val="16"/>
      <name val="Calibri"/>
      <family val="2"/>
    </font>
    <font>
      <b/>
      <sz val="20"/>
      <name val="Calibri"/>
      <family val="2"/>
    </font>
    <font>
      <b/>
      <sz val="14"/>
      <color theme="9"/>
      <name val="Calibri"/>
      <family val="2"/>
    </font>
    <font>
      <b/>
      <sz val="14"/>
      <color rgb="FFFF0000"/>
      <name val="Calibri"/>
      <family val="2"/>
    </font>
    <font>
      <sz val="16"/>
      <color rgb="FF222222"/>
      <name val="Calibri"/>
      <family val="2"/>
    </font>
    <font>
      <sz val="11"/>
      <color rgb="FF006100"/>
      <name val="Arial"/>
      <family val="2"/>
      <charset val="177"/>
      <scheme val="minor"/>
    </font>
    <font>
      <sz val="11"/>
      <color rgb="FF3F3F76"/>
      <name val="Arial"/>
      <family val="2"/>
      <charset val="177"/>
      <scheme val="minor"/>
    </font>
    <font>
      <sz val="11"/>
      <color theme="0"/>
      <name val="Arial"/>
      <family val="2"/>
      <charset val="177"/>
      <scheme val="minor"/>
    </font>
    <font>
      <sz val="10"/>
      <name val="Arial"/>
      <family val="2"/>
    </font>
    <font>
      <sz val="11"/>
      <color rgb="FF3F3F76"/>
      <name val="Arial"/>
      <family val="2"/>
      <scheme val="minor"/>
    </font>
    <font>
      <b/>
      <sz val="16"/>
      <color rgb="FF0074BC"/>
      <name val="Arial"/>
      <family val="2"/>
      <scheme val="minor"/>
    </font>
    <font>
      <b/>
      <sz val="12"/>
      <color theme="1"/>
      <name val="Arial"/>
      <family val="2"/>
      <scheme val="minor"/>
    </font>
    <font>
      <sz val="11"/>
      <color rgb="FF00B050"/>
      <name val="Calibri"/>
      <family val="2"/>
    </font>
    <font>
      <sz val="11"/>
      <color theme="0" tint="-0.24994659260841701"/>
      <name val="Arial"/>
      <family val="2"/>
      <charset val="177"/>
      <scheme val="minor"/>
    </font>
    <font>
      <sz val="11"/>
      <color rgb="FFFF0000"/>
      <name val="Calibri"/>
      <family val="2"/>
    </font>
    <font>
      <sz val="14"/>
      <color theme="1"/>
      <name val="Arial"/>
      <family val="2"/>
      <scheme val="minor"/>
    </font>
    <font>
      <b/>
      <u/>
      <sz val="16"/>
      <color theme="0"/>
      <name val="Calibri"/>
      <family val="2"/>
    </font>
    <font>
      <b/>
      <sz val="20"/>
      <color theme="1"/>
      <name val="Calibri"/>
      <family val="2"/>
    </font>
  </fonts>
  <fills count="18">
    <fill>
      <patternFill patternType="none"/>
    </fill>
    <fill>
      <patternFill patternType="gray125"/>
    </fill>
    <fill>
      <patternFill patternType="solid">
        <fgColor theme="0" tint="-0.34998626667073579"/>
        <bgColor indexed="64"/>
      </patternFill>
    </fill>
    <fill>
      <patternFill patternType="solid">
        <fgColor theme="5" tint="0.79998168889431442"/>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C6EFCE"/>
      </patternFill>
    </fill>
    <fill>
      <patternFill patternType="solid">
        <fgColor rgb="FFFFCC99"/>
      </patternFill>
    </fill>
    <fill>
      <patternFill patternType="solid">
        <fgColor rgb="FF2D5AB3"/>
        <bgColor indexed="64"/>
      </patternFill>
    </fill>
    <fill>
      <patternFill patternType="solid">
        <fgColor theme="6" tint="0.59996337778862885"/>
        <bgColor indexed="64"/>
      </patternFill>
    </fill>
    <fill>
      <patternFill patternType="solid">
        <fgColor rgb="FFF2F2F2"/>
        <bgColor rgb="FFF2F2F2"/>
      </patternFill>
    </fill>
    <fill>
      <patternFill patternType="solid">
        <fgColor rgb="FFFFFFFF"/>
        <bgColor rgb="FFFFFFFF"/>
      </patternFill>
    </fill>
    <fill>
      <patternFill patternType="solid">
        <fgColor rgb="FFFCE4D6"/>
        <bgColor indexed="64"/>
      </patternFill>
    </fill>
    <fill>
      <patternFill patternType="solid">
        <fgColor rgb="FF002060"/>
        <bgColor indexed="64"/>
      </patternFill>
    </fill>
    <fill>
      <patternFill patternType="solid">
        <fgColor theme="7" tint="0.79998168889431442"/>
        <bgColor indexed="64"/>
      </patternFill>
    </fill>
    <fill>
      <patternFill patternType="solid">
        <fgColor theme="6" tint="0.59999389629810485"/>
        <bgColor indexed="64"/>
      </patternFill>
    </fill>
  </fills>
  <borders count="6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rgb="FF00B050"/>
      </left>
      <right style="thin">
        <color rgb="FF00B050"/>
      </right>
      <top style="thin">
        <color rgb="FF00B050"/>
      </top>
      <bottom style="thin">
        <color rgb="FF00B050"/>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s>
  <cellStyleXfs count="29">
    <xf numFmtId="0" fontId="0" fillId="0" borderId="0"/>
    <xf numFmtId="164" fontId="1" fillId="0" borderId="0" applyFont="0" applyFill="0" applyBorder="0" applyAlignment="0" applyProtection="0"/>
    <xf numFmtId="0" fontId="3" fillId="0" borderId="0"/>
    <xf numFmtId="167" fontId="3" fillId="0" borderId="0"/>
    <xf numFmtId="167" fontId="25" fillId="0" borderId="0"/>
    <xf numFmtId="43" fontId="3" fillId="0" borderId="0" applyFont="0" applyFill="0" applyBorder="0" applyAlignment="0" applyProtection="0"/>
    <xf numFmtId="167" fontId="25" fillId="0" borderId="0"/>
    <xf numFmtId="167" fontId="1" fillId="0" borderId="0"/>
    <xf numFmtId="0" fontId="3" fillId="0" borderId="0"/>
    <xf numFmtId="0" fontId="1" fillId="0" borderId="0"/>
    <xf numFmtId="0" fontId="22" fillId="8"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3" fillId="9" borderId="27" applyNumberFormat="0" applyAlignment="0" applyProtection="0"/>
    <xf numFmtId="9" fontId="3" fillId="0" borderId="0" applyFont="0" applyFill="0" applyBorder="0" applyAlignment="0" applyProtection="0"/>
    <xf numFmtId="0" fontId="25" fillId="0" borderId="0"/>
    <xf numFmtId="0" fontId="26" fillId="9" borderId="27" applyNumberFormat="0" applyAlignment="0" applyProtection="0"/>
    <xf numFmtId="0" fontId="27" fillId="0" borderId="0"/>
    <xf numFmtId="0" fontId="28" fillId="0" borderId="0"/>
    <xf numFmtId="14" fontId="24" fillId="10" borderId="18" applyNumberFormat="0" applyAlignment="0">
      <alignment horizontal="center"/>
    </xf>
    <xf numFmtId="168" fontId="29" fillId="11" borderId="30" applyNumberFormat="0" applyAlignment="0">
      <alignment horizontal="center"/>
    </xf>
    <xf numFmtId="169" fontId="1" fillId="0" borderId="2" applyNumberFormat="0">
      <alignment horizontal="center"/>
    </xf>
    <xf numFmtId="0" fontId="30" fillId="0" borderId="0" applyNumberFormat="0" applyFill="0" applyBorder="0" applyAlignment="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360">
    <xf numFmtId="0" fontId="0" fillId="0" borderId="0" xfId="0"/>
    <xf numFmtId="0" fontId="5" fillId="0" borderId="0" xfId="0" applyFont="1"/>
    <xf numFmtId="0" fontId="5" fillId="0" borderId="0" xfId="0" applyFont="1" applyAlignment="1">
      <alignment horizontal="center" vertical="center"/>
    </xf>
    <xf numFmtId="2" fontId="6" fillId="0" borderId="5" xfId="0" applyNumberFormat="1" applyFont="1" applyBorder="1" applyAlignment="1">
      <alignment horizontal="center" vertical="center"/>
    </xf>
    <xf numFmtId="2" fontId="6" fillId="3" borderId="5" xfId="0" applyNumberFormat="1" applyFont="1" applyFill="1" applyBorder="1" applyAlignment="1">
      <alignment horizontal="center" vertical="center"/>
    </xf>
    <xf numFmtId="2" fontId="6" fillId="0" borderId="7" xfId="0" applyNumberFormat="1" applyFont="1" applyBorder="1" applyAlignment="1">
      <alignment horizontal="center" vertical="center"/>
    </xf>
    <xf numFmtId="2" fontId="6" fillId="4" borderId="5" xfId="0" applyNumberFormat="1" applyFont="1" applyFill="1" applyBorder="1" applyAlignment="1">
      <alignment horizontal="center" vertical="center"/>
    </xf>
    <xf numFmtId="0" fontId="5" fillId="4" borderId="0" xfId="0" applyFont="1" applyFill="1" applyAlignment="1">
      <alignment horizontal="center" vertical="center"/>
    </xf>
    <xf numFmtId="2" fontId="4" fillId="4" borderId="5" xfId="0" applyNumberFormat="1" applyFont="1" applyFill="1" applyBorder="1" applyAlignment="1">
      <alignment horizontal="center" vertical="center"/>
    </xf>
    <xf numFmtId="0" fontId="4" fillId="4" borderId="5" xfId="0" applyFont="1" applyFill="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8" fillId="0" borderId="0" xfId="0" applyFont="1"/>
    <xf numFmtId="0" fontId="8" fillId="0" borderId="0" xfId="0" applyFont="1" applyAlignment="1">
      <alignment horizontal="left" vertical="center" wrapText="1"/>
    </xf>
    <xf numFmtId="0" fontId="8" fillId="0" borderId="0" xfId="0" applyFont="1" applyAlignment="1">
      <alignment horizontal="center"/>
    </xf>
    <xf numFmtId="0" fontId="8" fillId="0" borderId="0" xfId="0" applyFont="1" applyAlignment="1">
      <alignment wrapText="1"/>
    </xf>
    <xf numFmtId="0" fontId="13" fillId="3" borderId="3" xfId="0" applyFont="1" applyFill="1" applyBorder="1" applyAlignment="1">
      <alignment horizontal="center" vertical="center"/>
    </xf>
    <xf numFmtId="2" fontId="13" fillId="3" borderId="5" xfId="0" applyNumberFormat="1" applyFont="1" applyFill="1" applyBorder="1" applyAlignment="1">
      <alignment horizontal="center" vertical="center"/>
    </xf>
    <xf numFmtId="2" fontId="13" fillId="0" borderId="7" xfId="0" applyNumberFormat="1" applyFont="1" applyBorder="1" applyAlignment="1">
      <alignment horizontal="center" vertical="center"/>
    </xf>
    <xf numFmtId="166" fontId="5" fillId="0" borderId="0" xfId="0" applyNumberFormat="1" applyFont="1" applyAlignment="1">
      <alignment horizontal="center" vertical="center"/>
    </xf>
    <xf numFmtId="0" fontId="5" fillId="0" borderId="22" xfId="0" applyFont="1" applyBorder="1" applyAlignment="1">
      <alignment horizontal="center" vertical="center"/>
    </xf>
    <xf numFmtId="2" fontId="13" fillId="3" borderId="3" xfId="0" applyNumberFormat="1" applyFont="1" applyFill="1" applyBorder="1" applyAlignment="1">
      <alignment horizontal="center" vertical="center"/>
    </xf>
    <xf numFmtId="2" fontId="4" fillId="0" borderId="5" xfId="0" applyNumberFormat="1" applyFont="1" applyBorder="1" applyAlignment="1">
      <alignment horizontal="center" vertical="center"/>
    </xf>
    <xf numFmtId="2" fontId="6" fillId="0" borderId="21" xfId="0" applyNumberFormat="1" applyFont="1" applyBorder="1" applyAlignment="1">
      <alignment horizontal="center" vertical="center"/>
    </xf>
    <xf numFmtId="2" fontId="6" fillId="0" borderId="9" xfId="0" applyNumberFormat="1" applyFont="1" applyBorder="1" applyAlignment="1">
      <alignment horizontal="center" vertical="center"/>
    </xf>
    <xf numFmtId="2" fontId="4" fillId="4" borderId="21" xfId="0" applyNumberFormat="1" applyFont="1" applyFill="1" applyBorder="1" applyAlignment="1">
      <alignment horizontal="center" vertical="center"/>
    </xf>
    <xf numFmtId="2" fontId="4" fillId="4" borderId="0" xfId="0" applyNumberFormat="1" applyFont="1" applyFill="1" applyAlignment="1">
      <alignment horizontal="center" vertical="center"/>
    </xf>
    <xf numFmtId="2" fontId="13" fillId="0" borderId="0" xfId="0" applyNumberFormat="1" applyFont="1" applyAlignment="1">
      <alignment horizontal="center" vertical="center"/>
    </xf>
    <xf numFmtId="0" fontId="6" fillId="4" borderId="0" xfId="0" applyFont="1" applyFill="1" applyAlignment="1">
      <alignment horizontal="center" vertical="center"/>
    </xf>
    <xf numFmtId="0" fontId="6" fillId="0" borderId="24" xfId="0" applyFont="1" applyBorder="1" applyAlignment="1">
      <alignment horizontal="center" vertical="center"/>
    </xf>
    <xf numFmtId="165" fontId="10" fillId="0" borderId="2" xfId="1" applyNumberFormat="1" applyFont="1" applyBorder="1" applyAlignment="1">
      <alignment horizontal="center" vertical="center" wrapText="1"/>
    </xf>
    <xf numFmtId="165" fontId="14" fillId="0" borderId="8" xfId="1" applyNumberFormat="1" applyFont="1" applyBorder="1" applyAlignment="1">
      <alignment horizontal="center" vertical="center" wrapText="1"/>
    </xf>
    <xf numFmtId="165" fontId="9" fillId="0" borderId="2" xfId="1" applyNumberFormat="1" applyFont="1" applyBorder="1" applyAlignment="1">
      <alignment horizontal="center" vertical="center" wrapText="1"/>
    </xf>
    <xf numFmtId="165" fontId="10" fillId="0" borderId="8" xfId="1" applyNumberFormat="1" applyFont="1" applyBorder="1" applyAlignment="1">
      <alignment horizontal="center" vertical="center" wrapText="1"/>
    </xf>
    <xf numFmtId="0" fontId="8" fillId="0" borderId="0" xfId="0" applyFont="1" applyAlignment="1">
      <alignment horizontal="center" vertical="center"/>
    </xf>
    <xf numFmtId="165" fontId="14" fillId="4" borderId="0" xfId="1" applyNumberFormat="1" applyFont="1" applyFill="1" applyBorder="1" applyAlignment="1">
      <alignment horizontal="center" vertical="center" wrapText="1"/>
    </xf>
    <xf numFmtId="166" fontId="9" fillId="6" borderId="2" xfId="1" applyNumberFormat="1" applyFont="1" applyFill="1" applyBorder="1" applyAlignment="1">
      <alignment horizontal="center" vertical="center"/>
    </xf>
    <xf numFmtId="166" fontId="9" fillId="4" borderId="0" xfId="1" applyNumberFormat="1" applyFont="1" applyFill="1" applyBorder="1" applyAlignment="1">
      <alignment horizontal="center" vertical="center"/>
    </xf>
    <xf numFmtId="166" fontId="17" fillId="4" borderId="0" xfId="1" applyNumberFormat="1" applyFont="1" applyFill="1" applyBorder="1" applyAlignment="1">
      <alignment horizontal="center" vertical="center"/>
    </xf>
    <xf numFmtId="0" fontId="5" fillId="0" borderId="11" xfId="0" applyFont="1" applyBorder="1" applyAlignment="1">
      <alignment horizontal="center" vertical="center"/>
    </xf>
    <xf numFmtId="165" fontId="17" fillId="4" borderId="0" xfId="1" applyNumberFormat="1" applyFont="1" applyFill="1" applyBorder="1" applyAlignment="1">
      <alignment horizontal="center" vertical="center"/>
    </xf>
    <xf numFmtId="0" fontId="13" fillId="3" borderId="9" xfId="0" applyFont="1" applyFill="1" applyBorder="1" applyAlignment="1">
      <alignment horizontal="center" vertical="center"/>
    </xf>
    <xf numFmtId="165" fontId="9" fillId="4" borderId="0" xfId="1" applyNumberFormat="1" applyFont="1" applyFill="1" applyBorder="1" applyAlignment="1">
      <alignment horizontal="center" vertical="center"/>
    </xf>
    <xf numFmtId="0" fontId="31" fillId="4" borderId="0" xfId="0" applyFont="1" applyFill="1" applyAlignment="1">
      <alignment horizontal="center" vertical="center"/>
    </xf>
    <xf numFmtId="10" fontId="9" fillId="6" borderId="2" xfId="1" applyNumberFormat="1" applyFont="1" applyFill="1" applyBorder="1" applyAlignment="1">
      <alignment horizontal="center" vertical="center"/>
    </xf>
    <xf numFmtId="165" fontId="9" fillId="6" borderId="2" xfId="1" applyNumberFormat="1" applyFont="1" applyFill="1" applyBorder="1" applyAlignment="1">
      <alignment horizontal="center" vertical="center"/>
    </xf>
    <xf numFmtId="0" fontId="14" fillId="0" borderId="8" xfId="0" applyFont="1" applyBorder="1" applyAlignment="1">
      <alignment horizontal="center" vertical="center" wrapText="1"/>
    </xf>
    <xf numFmtId="165" fontId="9" fillId="0" borderId="2" xfId="1" applyNumberFormat="1" applyFont="1" applyBorder="1" applyAlignment="1">
      <alignment horizontal="center" vertical="center" readingOrder="1"/>
    </xf>
    <xf numFmtId="9" fontId="9" fillId="6" borderId="2" xfId="1" applyNumberFormat="1" applyFont="1" applyFill="1" applyBorder="1" applyAlignment="1">
      <alignment horizontal="center" vertical="center"/>
    </xf>
    <xf numFmtId="166" fontId="9" fillId="6" borderId="6" xfId="1" applyNumberFormat="1" applyFont="1" applyFill="1" applyBorder="1" applyAlignment="1">
      <alignment horizontal="center" vertical="center"/>
    </xf>
    <xf numFmtId="165" fontId="11" fillId="4" borderId="0" xfId="1" applyNumberFormat="1" applyFont="1" applyFill="1" applyBorder="1" applyAlignment="1">
      <alignment horizontal="center" vertical="center"/>
    </xf>
    <xf numFmtId="0" fontId="21" fillId="4" borderId="0" xfId="0" applyFont="1" applyFill="1" applyAlignment="1">
      <alignment horizontal="center" vertical="center" wrapText="1"/>
    </xf>
    <xf numFmtId="9" fontId="9" fillId="4" borderId="0" xfId="1" applyNumberFormat="1" applyFont="1" applyFill="1" applyBorder="1" applyAlignment="1">
      <alignment horizontal="center" vertical="center"/>
    </xf>
    <xf numFmtId="0" fontId="14" fillId="0" borderId="9" xfId="0" applyFont="1" applyBorder="1" applyAlignment="1">
      <alignment horizontal="center" vertical="center" wrapText="1"/>
    </xf>
    <xf numFmtId="166" fontId="17" fillId="6" borderId="10" xfId="1" applyNumberFormat="1" applyFont="1" applyFill="1" applyBorder="1" applyAlignment="1">
      <alignment horizontal="center" vertical="center"/>
    </xf>
    <xf numFmtId="0" fontId="14" fillId="4" borderId="0" xfId="0" applyFont="1" applyFill="1" applyAlignment="1">
      <alignment horizontal="center" vertical="center" wrapText="1"/>
    </xf>
    <xf numFmtId="0" fontId="8" fillId="0" borderId="0" xfId="0" applyFont="1" applyAlignment="1">
      <alignment horizontal="center" vertical="center" wrapText="1"/>
    </xf>
    <xf numFmtId="0" fontId="17" fillId="0" borderId="9" xfId="0" applyFont="1" applyBorder="1" applyAlignment="1">
      <alignment horizontal="center" vertical="center" wrapText="1"/>
    </xf>
    <xf numFmtId="165" fontId="17" fillId="4" borderId="0" xfId="1" applyNumberFormat="1" applyFont="1" applyFill="1" applyBorder="1" applyAlignment="1">
      <alignment horizontal="center" vertical="center" readingOrder="1"/>
    </xf>
    <xf numFmtId="9" fontId="17" fillId="4" borderId="0" xfId="1" applyNumberFormat="1" applyFont="1" applyFill="1" applyBorder="1" applyAlignment="1">
      <alignment horizontal="center" vertical="center"/>
    </xf>
    <xf numFmtId="166" fontId="8" fillId="0" borderId="0" xfId="0" applyNumberFormat="1" applyFont="1" applyAlignment="1">
      <alignment horizontal="center" vertical="center"/>
    </xf>
    <xf numFmtId="2" fontId="4" fillId="4" borderId="42" xfId="0" applyNumberFormat="1" applyFont="1" applyFill="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5" fillId="4" borderId="0" xfId="0" applyFont="1" applyFill="1"/>
    <xf numFmtId="0" fontId="17" fillId="3" borderId="4" xfId="0" applyFont="1" applyFill="1" applyBorder="1" applyAlignment="1">
      <alignment horizontal="left" vertical="center" wrapText="1"/>
    </xf>
    <xf numFmtId="0" fontId="9" fillId="0" borderId="2" xfId="0" applyFont="1" applyBorder="1" applyAlignment="1">
      <alignment horizontal="left" vertical="center" wrapText="1"/>
    </xf>
    <xf numFmtId="0" fontId="13" fillId="3" borderId="2" xfId="0" applyFont="1" applyFill="1" applyBorder="1" applyAlignment="1">
      <alignment horizontal="left" vertical="center" wrapText="1"/>
    </xf>
    <xf numFmtId="0" fontId="10" fillId="0" borderId="2" xfId="0" applyFont="1" applyBorder="1" applyAlignment="1">
      <alignment horizontal="left" vertical="center" wrapText="1"/>
    </xf>
    <xf numFmtId="0" fontId="14" fillId="0" borderId="8" xfId="0" applyFont="1" applyBorder="1" applyAlignment="1">
      <alignment horizontal="left" vertical="center" wrapText="1"/>
    </xf>
    <xf numFmtId="0" fontId="5" fillId="0" borderId="0" xfId="0" applyFont="1" applyAlignment="1">
      <alignment horizontal="left" vertical="center"/>
    </xf>
    <xf numFmtId="0" fontId="17" fillId="3" borderId="2" xfId="0" applyFont="1" applyFill="1" applyBorder="1" applyAlignment="1">
      <alignment horizontal="left" vertical="center" wrapText="1"/>
    </xf>
    <xf numFmtId="0" fontId="17" fillId="0" borderId="8" xfId="0" applyFont="1" applyBorder="1" applyAlignment="1">
      <alignment horizontal="left" vertical="center" wrapText="1"/>
    </xf>
    <xf numFmtId="0" fontId="14" fillId="3" borderId="4"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8" xfId="0" applyFont="1" applyBorder="1" applyAlignment="1">
      <alignment horizontal="left" vertical="center" wrapText="1"/>
    </xf>
    <xf numFmtId="0" fontId="21" fillId="0" borderId="10" xfId="0" applyFont="1" applyBorder="1" applyAlignment="1">
      <alignment horizontal="left" vertical="center" wrapText="1"/>
    </xf>
    <xf numFmtId="0" fontId="14" fillId="4" borderId="0" xfId="0" applyFont="1" applyFill="1" applyAlignment="1">
      <alignment horizontal="left" vertical="center" wrapText="1"/>
    </xf>
    <xf numFmtId="0" fontId="17" fillId="4" borderId="0" xfId="0" applyFont="1" applyFill="1" applyAlignment="1">
      <alignment horizontal="left" vertical="center" wrapText="1"/>
    </xf>
    <xf numFmtId="0" fontId="14" fillId="0" borderId="10" xfId="0" applyFont="1" applyBorder="1" applyAlignment="1">
      <alignment horizontal="left" vertical="center" wrapText="1"/>
    </xf>
    <xf numFmtId="0" fontId="7" fillId="0" borderId="8" xfId="0" applyFont="1" applyBorder="1" applyAlignment="1">
      <alignment horizontal="left" vertical="center" wrapText="1"/>
    </xf>
    <xf numFmtId="2" fontId="10" fillId="0" borderId="2" xfId="1" applyNumberFormat="1" applyFont="1" applyBorder="1" applyAlignment="1">
      <alignment horizontal="center" vertical="center" wrapText="1"/>
    </xf>
    <xf numFmtId="2" fontId="9" fillId="6" borderId="2" xfId="1" applyNumberFormat="1" applyFont="1" applyFill="1" applyBorder="1" applyAlignment="1">
      <alignment horizontal="center" vertical="center"/>
    </xf>
    <xf numFmtId="2" fontId="14" fillId="0" borderId="8" xfId="1" applyNumberFormat="1" applyFont="1" applyBorder="1" applyAlignment="1">
      <alignment horizontal="center" vertical="center" wrapText="1"/>
    </xf>
    <xf numFmtId="2" fontId="5" fillId="0" borderId="0" xfId="0" applyNumberFormat="1" applyFont="1" applyAlignment="1">
      <alignment horizontal="center" vertical="center"/>
    </xf>
    <xf numFmtId="2" fontId="11" fillId="6" borderId="2" xfId="1" applyNumberFormat="1" applyFont="1" applyFill="1" applyBorder="1" applyAlignment="1">
      <alignment horizontal="center" vertical="center"/>
    </xf>
    <xf numFmtId="2" fontId="9" fillId="6" borderId="1" xfId="1" applyNumberFormat="1" applyFont="1" applyFill="1" applyBorder="1" applyAlignment="1">
      <alignment horizontal="center" vertical="center"/>
    </xf>
    <xf numFmtId="170" fontId="10" fillId="0" borderId="2" xfId="1" applyNumberFormat="1" applyFont="1" applyBorder="1" applyAlignment="1">
      <alignment horizontal="center" vertical="center" wrapText="1"/>
    </xf>
    <xf numFmtId="170" fontId="9" fillId="0" borderId="2" xfId="1" applyNumberFormat="1" applyFont="1" applyBorder="1" applyAlignment="1">
      <alignment horizontal="center" vertical="center" readingOrder="1"/>
    </xf>
    <xf numFmtId="170" fontId="9" fillId="0" borderId="2" xfId="1" applyNumberFormat="1" applyFont="1" applyBorder="1" applyAlignment="1">
      <alignment horizontal="center" vertical="center" wrapText="1"/>
    </xf>
    <xf numFmtId="170" fontId="10" fillId="0" borderId="1" xfId="1" applyNumberFormat="1" applyFont="1" applyBorder="1" applyAlignment="1">
      <alignment horizontal="center" vertical="center" wrapText="1"/>
    </xf>
    <xf numFmtId="170" fontId="9" fillId="0" borderId="1" xfId="1" applyNumberFormat="1" applyFont="1" applyBorder="1" applyAlignment="1">
      <alignment horizontal="center" vertical="center" readingOrder="1"/>
    </xf>
    <xf numFmtId="10" fontId="9" fillId="6" borderId="1" xfId="1" applyNumberFormat="1" applyFont="1" applyFill="1" applyBorder="1" applyAlignment="1">
      <alignment horizontal="center" vertical="center"/>
    </xf>
    <xf numFmtId="170" fontId="10" fillId="0" borderId="8" xfId="1" applyNumberFormat="1" applyFont="1" applyBorder="1" applyAlignment="1">
      <alignment horizontal="center" vertical="center" wrapText="1"/>
    </xf>
    <xf numFmtId="170" fontId="9" fillId="0" borderId="8" xfId="1" applyNumberFormat="1" applyFont="1" applyBorder="1" applyAlignment="1">
      <alignment horizontal="center" vertical="center" readingOrder="1"/>
    </xf>
    <xf numFmtId="4" fontId="9" fillId="6" borderId="2" xfId="1" applyNumberFormat="1" applyFont="1" applyFill="1" applyBorder="1" applyAlignment="1">
      <alignment horizontal="center" vertical="center"/>
    </xf>
    <xf numFmtId="4" fontId="9" fillId="6" borderId="8" xfId="1" applyNumberFormat="1" applyFont="1" applyFill="1" applyBorder="1" applyAlignment="1">
      <alignment horizontal="center" vertical="center"/>
    </xf>
    <xf numFmtId="171" fontId="9" fillId="6" borderId="10" xfId="1" applyNumberFormat="1" applyFont="1" applyFill="1" applyBorder="1" applyAlignment="1">
      <alignment horizontal="center" vertical="center"/>
    </xf>
    <xf numFmtId="171" fontId="9" fillId="6" borderId="32" xfId="1" applyNumberFormat="1" applyFont="1" applyFill="1" applyBorder="1" applyAlignment="1">
      <alignment horizontal="center" vertical="center"/>
    </xf>
    <xf numFmtId="4" fontId="10" fillId="0" borderId="2" xfId="1" applyNumberFormat="1" applyFont="1" applyBorder="1" applyAlignment="1">
      <alignment horizontal="center" vertical="center" wrapText="1"/>
    </xf>
    <xf numFmtId="4" fontId="9" fillId="0" borderId="2" xfId="1" applyNumberFormat="1" applyFont="1" applyBorder="1" applyAlignment="1">
      <alignment horizontal="center" vertical="center" readingOrder="1"/>
    </xf>
    <xf numFmtId="4" fontId="9" fillId="6" borderId="6" xfId="1" applyNumberFormat="1" applyFont="1" applyFill="1" applyBorder="1" applyAlignment="1">
      <alignment horizontal="center" vertical="center"/>
    </xf>
    <xf numFmtId="4" fontId="10" fillId="0" borderId="1" xfId="1" applyNumberFormat="1" applyFont="1" applyBorder="1" applyAlignment="1">
      <alignment horizontal="center" vertical="center" wrapText="1"/>
    </xf>
    <xf numFmtId="4" fontId="9" fillId="0" borderId="1" xfId="1" applyNumberFormat="1" applyFont="1" applyBorder="1" applyAlignment="1">
      <alignment horizontal="center" vertical="center" readingOrder="1"/>
    </xf>
    <xf numFmtId="4" fontId="9" fillId="6" borderId="1" xfId="1" applyNumberFormat="1" applyFont="1" applyFill="1" applyBorder="1" applyAlignment="1">
      <alignment horizontal="center" vertical="center"/>
    </xf>
    <xf numFmtId="4" fontId="9" fillId="6" borderId="41" xfId="1" applyNumberFormat="1" applyFont="1" applyFill="1" applyBorder="1" applyAlignment="1">
      <alignment horizontal="center" vertical="center"/>
    </xf>
    <xf numFmtId="4" fontId="9" fillId="6" borderId="20" xfId="1" applyNumberFormat="1" applyFont="1" applyFill="1" applyBorder="1" applyAlignment="1">
      <alignment horizontal="center" vertical="center"/>
    </xf>
    <xf numFmtId="4" fontId="9" fillId="6" borderId="12" xfId="1" applyNumberFormat="1" applyFont="1" applyFill="1" applyBorder="1" applyAlignment="1">
      <alignment horizontal="center" vertical="center"/>
    </xf>
    <xf numFmtId="4" fontId="9" fillId="6" borderId="32" xfId="1" applyNumberFormat="1" applyFont="1" applyFill="1" applyBorder="1" applyAlignment="1">
      <alignment horizontal="center" vertical="center"/>
    </xf>
    <xf numFmtId="4" fontId="9" fillId="6" borderId="33" xfId="1" applyNumberFormat="1" applyFont="1" applyFill="1" applyBorder="1" applyAlignment="1">
      <alignment horizontal="center" vertical="center"/>
    </xf>
    <xf numFmtId="4" fontId="10" fillId="0" borderId="2" xfId="11" applyNumberFormat="1" applyFont="1" applyBorder="1" applyAlignment="1">
      <alignment horizontal="center" vertical="center" wrapText="1"/>
    </xf>
    <xf numFmtId="4" fontId="9" fillId="0" borderId="2" xfId="11" applyNumberFormat="1" applyFont="1" applyBorder="1" applyAlignment="1">
      <alignment horizontal="center" vertical="center" readingOrder="1"/>
    </xf>
    <xf numFmtId="4" fontId="9" fillId="6" borderId="2" xfId="11" applyNumberFormat="1" applyFont="1" applyFill="1" applyBorder="1" applyAlignment="1">
      <alignment horizontal="center" vertical="center"/>
    </xf>
    <xf numFmtId="4" fontId="9" fillId="0" borderId="2" xfId="11" applyNumberFormat="1" applyFont="1" applyBorder="1" applyAlignment="1">
      <alignment horizontal="center" vertical="center" wrapText="1"/>
    </xf>
    <xf numFmtId="4" fontId="10" fillId="0" borderId="1" xfId="11" applyNumberFormat="1" applyFont="1" applyBorder="1" applyAlignment="1">
      <alignment horizontal="center" vertical="center" wrapText="1"/>
    </xf>
    <xf numFmtId="4" fontId="9" fillId="0" borderId="1" xfId="11" applyNumberFormat="1" applyFont="1" applyBorder="1" applyAlignment="1">
      <alignment horizontal="center" vertical="center" readingOrder="1"/>
    </xf>
    <xf numFmtId="4" fontId="9" fillId="6" borderId="1" xfId="11" applyNumberFormat="1" applyFont="1" applyFill="1" applyBorder="1" applyAlignment="1">
      <alignment horizontal="center" vertical="center"/>
    </xf>
    <xf numFmtId="4" fontId="10" fillId="0" borderId="8" xfId="11" applyNumberFormat="1" applyFont="1" applyBorder="1" applyAlignment="1">
      <alignment horizontal="center" vertical="center" wrapText="1"/>
    </xf>
    <xf numFmtId="4" fontId="9" fillId="0" borderId="8" xfId="11" applyNumberFormat="1" applyFont="1" applyBorder="1" applyAlignment="1">
      <alignment horizontal="center" vertical="center" readingOrder="1"/>
    </xf>
    <xf numFmtId="4" fontId="9" fillId="6" borderId="8" xfId="11" applyNumberFormat="1" applyFont="1" applyFill="1" applyBorder="1" applyAlignment="1">
      <alignment horizontal="center" vertical="center"/>
    </xf>
    <xf numFmtId="10" fontId="9" fillId="6" borderId="2" xfId="11" applyNumberFormat="1" applyFont="1" applyFill="1" applyBorder="1" applyAlignment="1">
      <alignment horizontal="center" vertical="center"/>
    </xf>
    <xf numFmtId="4" fontId="9" fillId="6" borderId="6" xfId="11" applyNumberFormat="1" applyFont="1" applyFill="1" applyBorder="1" applyAlignment="1">
      <alignment horizontal="center" vertical="center"/>
    </xf>
    <xf numFmtId="4" fontId="9" fillId="6" borderId="40" xfId="11" applyNumberFormat="1" applyFont="1" applyFill="1" applyBorder="1" applyAlignment="1">
      <alignment horizontal="center" vertical="center"/>
    </xf>
    <xf numFmtId="4" fontId="9" fillId="6" borderId="32" xfId="11" applyNumberFormat="1" applyFont="1" applyFill="1" applyBorder="1" applyAlignment="1">
      <alignment horizontal="center" vertical="center"/>
    </xf>
    <xf numFmtId="4" fontId="9" fillId="6" borderId="41" xfId="11" applyNumberFormat="1" applyFont="1" applyFill="1" applyBorder="1" applyAlignment="1">
      <alignment horizontal="center" vertical="center"/>
    </xf>
    <xf numFmtId="171" fontId="17" fillId="6" borderId="10" xfId="1" applyNumberFormat="1" applyFont="1" applyFill="1" applyBorder="1" applyAlignment="1">
      <alignment horizontal="center" vertical="center"/>
    </xf>
    <xf numFmtId="4" fontId="9" fillId="0" borderId="2" xfId="1" applyNumberFormat="1" applyFont="1" applyBorder="1" applyAlignment="1">
      <alignment horizontal="center" vertical="center" wrapText="1"/>
    </xf>
    <xf numFmtId="4" fontId="14" fillId="0" borderId="8" xfId="1" applyNumberFormat="1" applyFont="1" applyBorder="1" applyAlignment="1">
      <alignment horizontal="center" vertical="center" wrapText="1"/>
    </xf>
    <xf numFmtId="4" fontId="17" fillId="0" borderId="8" xfId="1" applyNumberFormat="1" applyFont="1" applyBorder="1" applyAlignment="1">
      <alignment horizontal="center" vertical="center" readingOrder="1"/>
    </xf>
    <xf numFmtId="4" fontId="17" fillId="6" borderId="8" xfId="1" applyNumberFormat="1" applyFont="1" applyFill="1" applyBorder="1" applyAlignment="1">
      <alignment horizontal="center" vertical="center"/>
    </xf>
    <xf numFmtId="4" fontId="17" fillId="6" borderId="40" xfId="1" applyNumberFormat="1" applyFont="1" applyFill="1" applyBorder="1" applyAlignment="1">
      <alignment horizontal="center" vertical="center"/>
    </xf>
    <xf numFmtId="10" fontId="17" fillId="6" borderId="8" xfId="1" applyNumberFormat="1" applyFont="1" applyFill="1" applyBorder="1" applyAlignment="1">
      <alignment horizontal="center" vertical="center"/>
    </xf>
    <xf numFmtId="171" fontId="17" fillId="6" borderId="32" xfId="1" applyNumberFormat="1" applyFont="1" applyFill="1" applyBorder="1" applyAlignment="1">
      <alignment horizontal="center" vertical="center"/>
    </xf>
    <xf numFmtId="4" fontId="7" fillId="0" borderId="8" xfId="1" applyNumberFormat="1" applyFont="1" applyBorder="1" applyAlignment="1">
      <alignment horizontal="center" vertical="center" wrapText="1"/>
    </xf>
    <xf numFmtId="4" fontId="4" fillId="0" borderId="8" xfId="1" applyNumberFormat="1" applyFont="1" applyBorder="1" applyAlignment="1">
      <alignment horizontal="center" vertical="center" readingOrder="1"/>
    </xf>
    <xf numFmtId="4" fontId="4" fillId="6" borderId="40" xfId="1" applyNumberFormat="1" applyFont="1" applyFill="1" applyBorder="1" applyAlignment="1">
      <alignment horizontal="center" vertical="center"/>
    </xf>
    <xf numFmtId="2" fontId="12" fillId="6" borderId="2" xfId="1" applyNumberFormat="1" applyFont="1" applyFill="1" applyBorder="1" applyAlignment="1">
      <alignment horizontal="center" vertical="center"/>
    </xf>
    <xf numFmtId="0" fontId="3" fillId="0" borderId="0" xfId="2"/>
    <xf numFmtId="0" fontId="3" fillId="12" borderId="2" xfId="2" applyFill="1" applyBorder="1" applyAlignment="1">
      <alignment horizontal="center"/>
    </xf>
    <xf numFmtId="0" fontId="3" fillId="0" borderId="2" xfId="2" applyBorder="1" applyAlignment="1">
      <alignment horizontal="center"/>
    </xf>
    <xf numFmtId="0" fontId="4" fillId="2" borderId="47" xfId="0" applyFont="1" applyFill="1" applyBorder="1" applyAlignment="1">
      <alignment vertical="center" wrapText="1" readingOrder="1"/>
    </xf>
    <xf numFmtId="0" fontId="13" fillId="3" borderId="34" xfId="0" applyFont="1" applyFill="1" applyBorder="1" applyAlignment="1">
      <alignment horizontal="center" vertical="center"/>
    </xf>
    <xf numFmtId="4" fontId="15" fillId="6" borderId="36" xfId="1" applyNumberFormat="1" applyFont="1" applyFill="1" applyBorder="1" applyAlignment="1">
      <alignment horizontal="center" vertical="center"/>
    </xf>
    <xf numFmtId="4" fontId="15" fillId="6" borderId="38" xfId="1" applyNumberFormat="1" applyFont="1" applyFill="1" applyBorder="1" applyAlignment="1">
      <alignment horizontal="center" vertical="center"/>
    </xf>
    <xf numFmtId="4" fontId="16" fillId="6" borderId="36" xfId="1" applyNumberFormat="1" applyFont="1" applyFill="1" applyBorder="1" applyAlignment="1">
      <alignment horizontal="center" vertical="center"/>
    </xf>
    <xf numFmtId="4" fontId="16" fillId="6" borderId="37" xfId="1" applyNumberFormat="1" applyFont="1" applyFill="1" applyBorder="1" applyAlignment="1">
      <alignment horizontal="center" vertical="center"/>
    </xf>
    <xf numFmtId="4" fontId="16" fillId="6" borderId="50" xfId="1" applyNumberFormat="1" applyFont="1" applyFill="1" applyBorder="1" applyAlignment="1">
      <alignment horizontal="center" vertical="center"/>
    </xf>
    <xf numFmtId="0" fontId="9" fillId="13" borderId="46" xfId="2" applyFont="1" applyFill="1" applyBorder="1" applyAlignment="1">
      <alignment horizontal="left" vertical="center" wrapText="1"/>
    </xf>
    <xf numFmtId="0" fontId="9" fillId="12" borderId="46" xfId="2" applyFont="1" applyFill="1" applyBorder="1" applyAlignment="1">
      <alignment horizontal="left" vertical="center" wrapText="1"/>
    </xf>
    <xf numFmtId="0" fontId="32" fillId="0" borderId="2" xfId="2" applyFont="1" applyBorder="1" applyAlignment="1">
      <alignment wrapText="1"/>
    </xf>
    <xf numFmtId="0" fontId="3" fillId="0" borderId="0" xfId="2" applyAlignment="1">
      <alignment horizontal="center" wrapText="1"/>
    </xf>
    <xf numFmtId="2" fontId="6" fillId="0" borderId="34" xfId="0" applyNumberFormat="1" applyFont="1" applyBorder="1" applyAlignment="1">
      <alignment horizontal="center" vertical="center"/>
    </xf>
    <xf numFmtId="0" fontId="9" fillId="13" borderId="51" xfId="2" applyFont="1" applyFill="1" applyBorder="1" applyAlignment="1">
      <alignment horizontal="left" vertical="center" wrapText="1"/>
    </xf>
    <xf numFmtId="0" fontId="3" fillId="0" borderId="35" xfId="2" applyBorder="1" applyAlignment="1">
      <alignment horizontal="center"/>
    </xf>
    <xf numFmtId="2" fontId="9" fillId="6" borderId="35" xfId="1" applyNumberFormat="1" applyFont="1" applyFill="1" applyBorder="1" applyAlignment="1">
      <alignment horizontal="center" vertical="center"/>
    </xf>
    <xf numFmtId="4" fontId="15" fillId="6" borderId="37" xfId="1" applyNumberFormat="1" applyFont="1" applyFill="1" applyBorder="1" applyAlignment="1">
      <alignment horizontal="center" vertical="center"/>
    </xf>
    <xf numFmtId="4" fontId="15" fillId="6" borderId="50" xfId="1" applyNumberFormat="1" applyFont="1" applyFill="1" applyBorder="1" applyAlignment="1">
      <alignment horizontal="center" vertical="center"/>
    </xf>
    <xf numFmtId="0" fontId="14" fillId="0" borderId="2" xfId="0" applyFont="1" applyBorder="1" applyAlignment="1">
      <alignment horizontal="left" vertical="center" wrapText="1"/>
    </xf>
    <xf numFmtId="2" fontId="6" fillId="0" borderId="0" xfId="0" applyNumberFormat="1" applyFont="1" applyAlignment="1">
      <alignment horizontal="center" vertical="center"/>
    </xf>
    <xf numFmtId="0" fontId="14" fillId="0" borderId="0" xfId="0" applyFont="1" applyAlignment="1">
      <alignment horizontal="center" vertical="center" wrapText="1"/>
    </xf>
    <xf numFmtId="2" fontId="13" fillId="4" borderId="0" xfId="1" applyNumberFormat="1" applyFont="1" applyFill="1" applyBorder="1" applyAlignment="1">
      <alignment horizontal="center" vertical="center"/>
    </xf>
    <xf numFmtId="2" fontId="17" fillId="4" borderId="0" xfId="1" applyNumberFormat="1" applyFont="1" applyFill="1" applyBorder="1" applyAlignment="1">
      <alignment horizontal="center" vertical="center"/>
    </xf>
    <xf numFmtId="166" fontId="5" fillId="4" borderId="0" xfId="0" applyNumberFormat="1" applyFont="1" applyFill="1" applyAlignment="1">
      <alignment horizontal="center" vertical="center"/>
    </xf>
    <xf numFmtId="0" fontId="17" fillId="3" borderId="35" xfId="0" applyFont="1" applyFill="1" applyBorder="1" applyAlignment="1">
      <alignment horizontal="left" vertical="center" wrapText="1"/>
    </xf>
    <xf numFmtId="0" fontId="4" fillId="2" borderId="10" xfId="0" applyFont="1" applyFill="1" applyBorder="1" applyAlignment="1">
      <alignment horizontal="center" vertical="center" wrapText="1" readingOrder="1"/>
    </xf>
    <xf numFmtId="0" fontId="4" fillId="2" borderId="32" xfId="0" applyFont="1" applyFill="1" applyBorder="1" applyAlignment="1">
      <alignment horizontal="center" vertical="center" wrapText="1" readingOrder="1"/>
    </xf>
    <xf numFmtId="0" fontId="17" fillId="3" borderId="5" xfId="0" applyFont="1" applyFill="1" applyBorder="1" applyAlignment="1">
      <alignment horizontal="center" vertical="center" wrapText="1"/>
    </xf>
    <xf numFmtId="2" fontId="9" fillId="6" borderId="6" xfId="1" applyNumberFormat="1" applyFont="1" applyFill="1" applyBorder="1" applyAlignment="1">
      <alignment horizontal="center" vertical="center"/>
    </xf>
    <xf numFmtId="4" fontId="17" fillId="6" borderId="6" xfId="1" applyNumberFormat="1" applyFont="1" applyFill="1" applyBorder="1" applyAlignment="1">
      <alignment horizontal="center" vertical="center"/>
    </xf>
    <xf numFmtId="2" fontId="6" fillId="4" borderId="7" xfId="0" applyNumberFormat="1" applyFont="1" applyFill="1" applyBorder="1" applyAlignment="1">
      <alignment horizontal="center" vertical="center"/>
    </xf>
    <xf numFmtId="0" fontId="4" fillId="2" borderId="47" xfId="0" applyFont="1" applyFill="1" applyBorder="1" applyAlignment="1">
      <alignment horizontal="center" vertical="center" wrapText="1" readingOrder="1"/>
    </xf>
    <xf numFmtId="0" fontId="4" fillId="2" borderId="9" xfId="0" applyFont="1" applyFill="1" applyBorder="1" applyAlignment="1">
      <alignment horizontal="center" vertical="center" wrapText="1" readingOrder="1"/>
    </xf>
    <xf numFmtId="2" fontId="9" fillId="5" borderId="2" xfId="1" applyNumberFormat="1" applyFont="1" applyFill="1" applyBorder="1" applyAlignment="1" applyProtection="1">
      <alignment horizontal="center" vertical="center" wrapText="1"/>
      <protection locked="0"/>
    </xf>
    <xf numFmtId="2" fontId="9" fillId="5" borderId="35" xfId="1" applyNumberFormat="1" applyFont="1" applyFill="1" applyBorder="1" applyAlignment="1" applyProtection="1">
      <alignment horizontal="center" vertical="center" wrapText="1"/>
      <protection locked="0"/>
    </xf>
    <xf numFmtId="10" fontId="16" fillId="5" borderId="4" xfId="1" applyNumberFormat="1" applyFont="1" applyFill="1" applyBorder="1" applyAlignment="1" applyProtection="1">
      <alignment horizontal="center" vertical="center"/>
      <protection locked="0"/>
    </xf>
    <xf numFmtId="10" fontId="16" fillId="5" borderId="35" xfId="1" applyNumberFormat="1" applyFont="1" applyFill="1" applyBorder="1" applyAlignment="1" applyProtection="1">
      <alignment horizontal="center" vertical="center"/>
      <protection locked="0"/>
    </xf>
    <xf numFmtId="0" fontId="16" fillId="3" borderId="2"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7" fillId="14" borderId="2" xfId="0" applyFont="1" applyFill="1" applyBorder="1" applyAlignment="1">
      <alignment horizontal="left" vertical="center" wrapText="1"/>
    </xf>
    <xf numFmtId="0" fontId="17" fillId="14" borderId="3" xfId="0" applyFont="1" applyFill="1" applyBorder="1" applyAlignment="1">
      <alignment horizontal="center" vertical="center" wrapText="1"/>
    </xf>
    <xf numFmtId="0" fontId="17" fillId="14" borderId="4" xfId="0" applyFont="1" applyFill="1" applyBorder="1" applyAlignment="1">
      <alignment horizontal="left" vertical="center" wrapText="1"/>
    </xf>
    <xf numFmtId="2" fontId="13" fillId="14" borderId="5" xfId="0" applyNumberFormat="1" applyFont="1" applyFill="1" applyBorder="1" applyAlignment="1">
      <alignment horizontal="center" vertical="center"/>
    </xf>
    <xf numFmtId="2" fontId="13" fillId="14" borderId="3" xfId="0" applyNumberFormat="1" applyFont="1" applyFill="1" applyBorder="1" applyAlignment="1">
      <alignment horizontal="center" vertical="center"/>
    </xf>
    <xf numFmtId="0" fontId="13" fillId="14" borderId="3" xfId="0" applyFont="1" applyFill="1" applyBorder="1" applyAlignment="1">
      <alignment horizontal="center" vertical="center"/>
    </xf>
    <xf numFmtId="0" fontId="14" fillId="14" borderId="4" xfId="0" applyFont="1" applyFill="1" applyBorder="1" applyAlignment="1">
      <alignment horizontal="left" vertical="center" wrapText="1"/>
    </xf>
    <xf numFmtId="0" fontId="17" fillId="14" borderId="3" xfId="0" applyFont="1" applyFill="1" applyBorder="1" applyAlignment="1">
      <alignment horizontal="center" vertical="center"/>
    </xf>
    <xf numFmtId="2" fontId="13" fillId="14" borderId="34" xfId="0" applyNumberFormat="1" applyFont="1" applyFill="1" applyBorder="1" applyAlignment="1">
      <alignment horizontal="center" vertical="center"/>
    </xf>
    <xf numFmtId="0" fontId="14" fillId="14" borderId="36" xfId="0" applyFont="1" applyFill="1" applyBorder="1" applyAlignment="1">
      <alignment vertical="center" wrapText="1"/>
    </xf>
    <xf numFmtId="0" fontId="6" fillId="14" borderId="5" xfId="0" applyFont="1" applyFill="1" applyBorder="1" applyAlignment="1">
      <alignment horizontal="center" vertical="center"/>
    </xf>
    <xf numFmtId="0" fontId="9" fillId="14" borderId="2" xfId="0" applyFont="1" applyFill="1" applyBorder="1" applyAlignment="1">
      <alignment horizontal="left" vertical="center" wrapText="1"/>
    </xf>
    <xf numFmtId="0" fontId="6" fillId="14" borderId="3" xfId="0" applyFont="1" applyFill="1" applyBorder="1" applyAlignment="1">
      <alignment horizontal="center" vertical="center"/>
    </xf>
    <xf numFmtId="0" fontId="7" fillId="14" borderId="4" xfId="0" applyFont="1" applyFill="1" applyBorder="1" applyAlignment="1">
      <alignment horizontal="left" vertical="center" wrapText="1"/>
    </xf>
    <xf numFmtId="0" fontId="14" fillId="14" borderId="16" xfId="0" applyFont="1" applyFill="1" applyBorder="1" applyAlignment="1">
      <alignment vertical="center" wrapText="1"/>
    </xf>
    <xf numFmtId="0" fontId="14" fillId="14" borderId="13" xfId="0" applyFont="1" applyFill="1" applyBorder="1" applyAlignment="1">
      <alignment vertical="center" wrapText="1"/>
    </xf>
    <xf numFmtId="0" fontId="17" fillId="14" borderId="13" xfId="0" applyFont="1" applyFill="1" applyBorder="1" applyAlignment="1">
      <alignment vertical="center" wrapText="1"/>
    </xf>
    <xf numFmtId="4" fontId="12" fillId="6" borderId="17" xfId="1" applyNumberFormat="1" applyFont="1" applyFill="1" applyBorder="1" applyAlignment="1">
      <alignment vertical="center"/>
    </xf>
    <xf numFmtId="4" fontId="12" fillId="6" borderId="44" xfId="1" applyNumberFormat="1" applyFont="1" applyFill="1" applyBorder="1" applyAlignment="1">
      <alignment vertical="center"/>
    </xf>
    <xf numFmtId="4" fontId="12" fillId="6" borderId="16" xfId="1" applyNumberFormat="1" applyFont="1" applyFill="1" applyBorder="1" applyAlignment="1">
      <alignment vertical="center"/>
    </xf>
    <xf numFmtId="0" fontId="5" fillId="4" borderId="11" xfId="0" applyFont="1" applyFill="1" applyBorder="1" applyAlignment="1">
      <alignment horizontal="center" vertical="center"/>
    </xf>
    <xf numFmtId="0" fontId="5" fillId="4" borderId="42" xfId="0" applyFont="1" applyFill="1" applyBorder="1" applyAlignment="1">
      <alignment horizontal="center" vertical="center"/>
    </xf>
    <xf numFmtId="0" fontId="21" fillId="4" borderId="9" xfId="0" applyFont="1" applyFill="1" applyBorder="1" applyAlignment="1">
      <alignment horizontal="left" vertical="center" wrapText="1"/>
    </xf>
    <xf numFmtId="0" fontId="5" fillId="0" borderId="42" xfId="0" applyFont="1" applyBorder="1" applyAlignment="1">
      <alignment horizontal="center" vertical="center"/>
    </xf>
    <xf numFmtId="10" fontId="9" fillId="6" borderId="16" xfId="1" applyNumberFormat="1" applyFont="1" applyFill="1" applyBorder="1" applyAlignment="1">
      <alignment horizontal="center" vertical="center"/>
    </xf>
    <xf numFmtId="10" fontId="9" fillId="6" borderId="52" xfId="1" applyNumberFormat="1" applyFont="1" applyFill="1" applyBorder="1" applyAlignment="1">
      <alignment horizontal="center" vertical="center"/>
    </xf>
    <xf numFmtId="4" fontId="9" fillId="6" borderId="18" xfId="1" applyNumberFormat="1" applyFont="1" applyFill="1" applyBorder="1" applyAlignment="1">
      <alignment horizontal="center" vertical="center"/>
    </xf>
    <xf numFmtId="4" fontId="9" fillId="6" borderId="53" xfId="1" applyNumberFormat="1" applyFont="1" applyFill="1" applyBorder="1" applyAlignment="1">
      <alignment horizontal="center" vertical="center"/>
    </xf>
    <xf numFmtId="0" fontId="21" fillId="0" borderId="11" xfId="0" applyFont="1" applyBorder="1" applyAlignment="1">
      <alignment horizontal="left" vertical="center" wrapText="1"/>
    </xf>
    <xf numFmtId="4" fontId="9" fillId="6" borderId="11" xfId="1" applyNumberFormat="1" applyFont="1" applyFill="1" applyBorder="1" applyAlignment="1">
      <alignment horizontal="center" vertical="center"/>
    </xf>
    <xf numFmtId="0" fontId="21" fillId="4" borderId="19" xfId="0" applyFont="1" applyFill="1" applyBorder="1" applyAlignment="1">
      <alignment horizontal="left" vertical="center" wrapText="1"/>
    </xf>
    <xf numFmtId="165" fontId="9" fillId="6" borderId="1" xfId="1" applyNumberFormat="1" applyFont="1" applyFill="1" applyBorder="1" applyAlignment="1">
      <alignment horizontal="center" vertical="center"/>
    </xf>
    <xf numFmtId="0" fontId="21" fillId="0" borderId="19" xfId="0" applyFont="1" applyBorder="1" applyAlignment="1">
      <alignment horizontal="left" vertical="center" wrapText="1"/>
    </xf>
    <xf numFmtId="171" fontId="9" fillId="6" borderId="33" xfId="1" applyNumberFormat="1" applyFont="1" applyFill="1" applyBorder="1" applyAlignment="1">
      <alignment horizontal="center" vertical="center"/>
    </xf>
    <xf numFmtId="165" fontId="10" fillId="0" borderId="1" xfId="1" applyNumberFormat="1" applyFont="1" applyBorder="1" applyAlignment="1">
      <alignment horizontal="center" vertical="center" wrapText="1"/>
    </xf>
    <xf numFmtId="165" fontId="9" fillId="0" borderId="1" xfId="1" applyNumberFormat="1" applyFont="1" applyBorder="1" applyAlignment="1">
      <alignment horizontal="center" vertical="center" readingOrder="1"/>
    </xf>
    <xf numFmtId="9" fontId="9" fillId="6" borderId="1" xfId="1" applyNumberFormat="1" applyFont="1" applyFill="1" applyBorder="1" applyAlignment="1">
      <alignment horizontal="center" vertical="center"/>
    </xf>
    <xf numFmtId="166" fontId="9" fillId="6" borderId="1" xfId="1" applyNumberFormat="1" applyFont="1" applyFill="1" applyBorder="1" applyAlignment="1">
      <alignment horizontal="center" vertical="center"/>
    </xf>
    <xf numFmtId="0" fontId="21" fillId="0" borderId="42" xfId="0" applyFont="1" applyBorder="1" applyAlignment="1">
      <alignment horizontal="left" vertical="center" wrapText="1"/>
    </xf>
    <xf numFmtId="4" fontId="9" fillId="6" borderId="54" xfId="11" applyNumberFormat="1" applyFont="1" applyFill="1" applyBorder="1" applyAlignment="1">
      <alignment horizontal="center" vertical="center"/>
    </xf>
    <xf numFmtId="10" fontId="9" fillId="6" borderId="1" xfId="11" applyNumberFormat="1" applyFont="1" applyFill="1" applyBorder="1" applyAlignment="1">
      <alignment horizontal="center" vertical="center"/>
    </xf>
    <xf numFmtId="0" fontId="4" fillId="2" borderId="55" xfId="0" applyFont="1" applyFill="1" applyBorder="1" applyAlignment="1">
      <alignment vertical="center" wrapText="1" readingOrder="1"/>
    </xf>
    <xf numFmtId="0" fontId="4" fillId="2" borderId="56" xfId="0" applyFont="1" applyFill="1" applyBorder="1" applyAlignment="1">
      <alignment vertical="center" wrapText="1" readingOrder="1"/>
    </xf>
    <xf numFmtId="4" fontId="12" fillId="6" borderId="13" xfId="1" applyNumberFormat="1" applyFont="1" applyFill="1" applyBorder="1" applyAlignment="1">
      <alignment vertical="center"/>
    </xf>
    <xf numFmtId="4" fontId="12" fillId="6" borderId="14" xfId="1" applyNumberFormat="1" applyFont="1" applyFill="1" applyBorder="1" applyAlignment="1">
      <alignment vertical="center"/>
    </xf>
    <xf numFmtId="4" fontId="12" fillId="6" borderId="39" xfId="1" applyNumberFormat="1" applyFont="1" applyFill="1" applyBorder="1" applyAlignment="1">
      <alignment vertical="center"/>
    </xf>
    <xf numFmtId="2" fontId="9" fillId="6" borderId="41" xfId="1" applyNumberFormat="1" applyFont="1" applyFill="1" applyBorder="1" applyAlignment="1">
      <alignment horizontal="center" vertical="center"/>
    </xf>
    <xf numFmtId="2" fontId="9" fillId="6" borderId="32" xfId="1" applyNumberFormat="1" applyFont="1" applyFill="1" applyBorder="1" applyAlignment="1">
      <alignment horizontal="center" vertical="center"/>
    </xf>
    <xf numFmtId="0" fontId="13" fillId="14" borderId="5" xfId="0" applyFont="1" applyFill="1" applyBorder="1" applyAlignment="1">
      <alignment horizontal="center" vertical="center"/>
    </xf>
    <xf numFmtId="0" fontId="13" fillId="3" borderId="5" xfId="0" applyFont="1" applyFill="1" applyBorder="1" applyAlignment="1">
      <alignment horizontal="center" vertical="center"/>
    </xf>
    <xf numFmtId="2" fontId="9" fillId="6" borderId="60" xfId="1" applyNumberFormat="1" applyFont="1" applyFill="1" applyBorder="1" applyAlignment="1">
      <alignment horizontal="center" vertical="center"/>
    </xf>
    <xf numFmtId="0" fontId="4" fillId="2" borderId="55" xfId="0" applyFont="1" applyFill="1" applyBorder="1" applyAlignment="1">
      <alignment horizontal="center" vertical="center" wrapText="1" readingOrder="1"/>
    </xf>
    <xf numFmtId="0" fontId="4" fillId="2" borderId="56" xfId="0" applyFont="1" applyFill="1" applyBorder="1" applyAlignment="1">
      <alignment horizontal="center" vertical="center" wrapText="1" readingOrder="1"/>
    </xf>
    <xf numFmtId="2" fontId="12" fillId="6" borderId="6" xfId="1" applyNumberFormat="1" applyFont="1" applyFill="1" applyBorder="1" applyAlignment="1">
      <alignment horizontal="center" vertical="center"/>
    </xf>
    <xf numFmtId="2" fontId="17" fillId="6" borderId="40" xfId="1" applyNumberFormat="1" applyFont="1" applyFill="1" applyBorder="1" applyAlignment="1">
      <alignment horizontal="center" vertical="center"/>
    </xf>
    <xf numFmtId="0" fontId="15" fillId="0" borderId="0" xfId="0" applyFont="1"/>
    <xf numFmtId="0" fontId="15" fillId="0" borderId="0" xfId="0" applyFont="1" applyAlignment="1">
      <alignment horizontal="center"/>
    </xf>
    <xf numFmtId="0" fontId="13" fillId="3" borderId="2" xfId="0" applyFont="1" applyFill="1" applyBorder="1" applyAlignment="1">
      <alignment vertical="center"/>
    </xf>
    <xf numFmtId="0" fontId="13" fillId="4" borderId="0" xfId="0" applyFont="1" applyFill="1" applyAlignment="1">
      <alignment vertical="center"/>
    </xf>
    <xf numFmtId="0" fontId="15" fillId="4" borderId="0" xfId="0" applyFont="1" applyFill="1"/>
    <xf numFmtId="0" fontId="15" fillId="0" borderId="2" xfId="0" applyFont="1" applyBorder="1" applyAlignment="1">
      <alignment horizontal="center"/>
    </xf>
    <xf numFmtId="171" fontId="15" fillId="6" borderId="2" xfId="1" applyNumberFormat="1" applyFont="1" applyFill="1" applyBorder="1" applyAlignment="1" applyProtection="1">
      <alignment horizontal="center"/>
    </xf>
    <xf numFmtId="0" fontId="15" fillId="4" borderId="2" xfId="0" applyFont="1" applyFill="1" applyBorder="1" applyAlignment="1">
      <alignment horizontal="center"/>
    </xf>
    <xf numFmtId="0" fontId="34" fillId="0" borderId="0" xfId="0" applyFont="1"/>
    <xf numFmtId="0" fontId="34" fillId="0" borderId="0" xfId="0" applyFont="1" applyAlignment="1">
      <alignment horizontal="left" vertical="center" wrapText="1"/>
    </xf>
    <xf numFmtId="0" fontId="34" fillId="0" borderId="0" xfId="0" applyFont="1" applyAlignment="1">
      <alignment horizontal="center" vertical="center"/>
    </xf>
    <xf numFmtId="0" fontId="34" fillId="0" borderId="0" xfId="0" applyFont="1" applyAlignment="1">
      <alignment wrapText="1"/>
    </xf>
    <xf numFmtId="0" fontId="34" fillId="0" borderId="0" xfId="0" applyFont="1" applyAlignment="1">
      <alignment horizontal="center"/>
    </xf>
    <xf numFmtId="171" fontId="34" fillId="6" borderId="6" xfId="1" applyNumberFormat="1" applyFont="1" applyFill="1" applyBorder="1" applyAlignment="1" applyProtection="1">
      <alignment horizontal="center"/>
    </xf>
    <xf numFmtId="10" fontId="9" fillId="5" borderId="2" xfId="1" applyNumberFormat="1" applyFont="1" applyFill="1" applyBorder="1" applyAlignment="1" applyProtection="1">
      <alignment horizontal="center" vertical="center" wrapText="1"/>
      <protection locked="0"/>
    </xf>
    <xf numFmtId="10" fontId="9" fillId="5" borderId="4" xfId="1" applyNumberFormat="1" applyFont="1" applyFill="1" applyBorder="1" applyAlignment="1" applyProtection="1">
      <alignment horizontal="center" vertical="center" wrapText="1"/>
      <protection locked="0"/>
    </xf>
    <xf numFmtId="10" fontId="16" fillId="5" borderId="2" xfId="1" applyNumberFormat="1" applyFont="1" applyFill="1" applyBorder="1" applyAlignment="1" applyProtection="1">
      <alignment horizontal="center" vertical="center"/>
      <protection locked="0"/>
    </xf>
    <xf numFmtId="0" fontId="4" fillId="2" borderId="55" xfId="0" applyFont="1" applyFill="1" applyBorder="1" applyAlignment="1">
      <alignment horizontal="center" vertical="center" wrapText="1" readingOrder="1"/>
    </xf>
    <xf numFmtId="0" fontId="4" fillId="2" borderId="61" xfId="0" applyFont="1" applyFill="1" applyBorder="1" applyAlignment="1">
      <alignment horizontal="center" vertical="center" wrapText="1" readingOrder="1"/>
    </xf>
    <xf numFmtId="0" fontId="4" fillId="2" borderId="24" xfId="0" applyFont="1" applyFill="1" applyBorder="1" applyAlignment="1">
      <alignment horizontal="center" vertical="center" wrapText="1" readingOrder="1"/>
    </xf>
    <xf numFmtId="0" fontId="4" fillId="2" borderId="47" xfId="0" applyFont="1" applyFill="1" applyBorder="1" applyAlignment="1">
      <alignment horizontal="center" vertical="center" wrapText="1" readingOrder="1"/>
    </xf>
    <xf numFmtId="0" fontId="4" fillId="2" borderId="48" xfId="0" applyFont="1" applyFill="1" applyBorder="1" applyAlignment="1">
      <alignment horizontal="center" vertical="center" wrapText="1" readingOrder="1"/>
    </xf>
    <xf numFmtId="0" fontId="4" fillId="2" borderId="49" xfId="0" applyFont="1" applyFill="1" applyBorder="1" applyAlignment="1">
      <alignment horizontal="center" vertical="center" wrapText="1" readingOrder="1"/>
    </xf>
    <xf numFmtId="9" fontId="9" fillId="6" borderId="19" xfId="1" applyNumberFormat="1" applyFont="1" applyFill="1" applyBorder="1" applyAlignment="1">
      <alignment horizontal="center" vertical="center"/>
    </xf>
    <xf numFmtId="9" fontId="9" fillId="6" borderId="20" xfId="1" applyNumberFormat="1" applyFont="1" applyFill="1" applyBorder="1" applyAlignment="1">
      <alignment horizontal="center" vertical="center"/>
    </xf>
    <xf numFmtId="9" fontId="9" fillId="6" borderId="12" xfId="1" applyNumberFormat="1" applyFont="1" applyFill="1" applyBorder="1" applyAlignment="1">
      <alignment horizontal="center" vertical="center"/>
    </xf>
    <xf numFmtId="0" fontId="4" fillId="7" borderId="11" xfId="0" applyFont="1" applyFill="1" applyBorder="1" applyAlignment="1">
      <alignment horizontal="center" vertical="center" wrapText="1" readingOrder="1"/>
    </xf>
    <xf numFmtId="0" fontId="4" fillId="7" borderId="20" xfId="0" applyFont="1" applyFill="1" applyBorder="1" applyAlignment="1">
      <alignment horizontal="center" vertical="center" wrapText="1" readingOrder="1"/>
    </xf>
    <xf numFmtId="0" fontId="4" fillId="7" borderId="33" xfId="0" applyFont="1" applyFill="1" applyBorder="1" applyAlignment="1">
      <alignment horizontal="center" vertical="center" wrapText="1" readingOrder="1"/>
    </xf>
    <xf numFmtId="2" fontId="15" fillId="6" borderId="16" xfId="1" applyNumberFormat="1" applyFont="1" applyFill="1" applyBorder="1" applyAlignment="1">
      <alignment horizontal="center" vertical="center"/>
    </xf>
    <xf numFmtId="2" fontId="15" fillId="6" borderId="17" xfId="1" applyNumberFormat="1" applyFont="1" applyFill="1" applyBorder="1" applyAlignment="1">
      <alignment horizontal="center" vertical="center"/>
    </xf>
    <xf numFmtId="2" fontId="15" fillId="6" borderId="44" xfId="1" applyNumberFormat="1" applyFont="1" applyFill="1" applyBorder="1" applyAlignment="1">
      <alignment horizontal="center" vertical="center"/>
    </xf>
    <xf numFmtId="165" fontId="15" fillId="6" borderId="25" xfId="1" applyNumberFormat="1" applyFont="1" applyFill="1" applyBorder="1" applyAlignment="1">
      <alignment horizontal="center" vertical="center"/>
    </xf>
    <xf numFmtId="165" fontId="15" fillId="6" borderId="26" xfId="1" applyNumberFormat="1" applyFont="1" applyFill="1" applyBorder="1" applyAlignment="1">
      <alignment horizontal="center" vertical="center"/>
    </xf>
    <xf numFmtId="165" fontId="15" fillId="6" borderId="45" xfId="1" applyNumberFormat="1" applyFont="1" applyFill="1" applyBorder="1" applyAlignment="1">
      <alignment horizontal="center" vertical="center"/>
    </xf>
    <xf numFmtId="2" fontId="13" fillId="6" borderId="23" xfId="1" applyNumberFormat="1" applyFont="1" applyFill="1" applyBorder="1" applyAlignment="1">
      <alignment horizontal="center" vertical="center"/>
    </xf>
    <xf numFmtId="2" fontId="13" fillId="6" borderId="29" xfId="1" applyNumberFormat="1" applyFont="1" applyFill="1" applyBorder="1" applyAlignment="1">
      <alignment horizontal="center" vertical="center"/>
    </xf>
    <xf numFmtId="2" fontId="13" fillId="6" borderId="28" xfId="1" applyNumberFormat="1" applyFont="1" applyFill="1" applyBorder="1" applyAlignment="1">
      <alignment horizontal="center" vertical="center"/>
    </xf>
    <xf numFmtId="2" fontId="17" fillId="6" borderId="23" xfId="1" applyNumberFormat="1" applyFont="1" applyFill="1" applyBorder="1" applyAlignment="1">
      <alignment horizontal="center" vertical="center"/>
    </xf>
    <xf numFmtId="2" fontId="17" fillId="6" borderId="29" xfId="1" applyNumberFormat="1" applyFont="1" applyFill="1" applyBorder="1" applyAlignment="1">
      <alignment horizontal="center" vertical="center"/>
    </xf>
    <xf numFmtId="2" fontId="17" fillId="6" borderId="28" xfId="1" applyNumberFormat="1" applyFont="1" applyFill="1" applyBorder="1" applyAlignment="1">
      <alignment horizontal="center" vertical="center"/>
    </xf>
    <xf numFmtId="2" fontId="9" fillId="6" borderId="23" xfId="1" applyNumberFormat="1" applyFont="1" applyFill="1" applyBorder="1" applyAlignment="1">
      <alignment horizontal="center" vertical="center"/>
    </xf>
    <xf numFmtId="2" fontId="9" fillId="6" borderId="29" xfId="1" applyNumberFormat="1" applyFont="1" applyFill="1" applyBorder="1" applyAlignment="1">
      <alignment horizontal="center" vertical="center"/>
    </xf>
    <xf numFmtId="2" fontId="9" fillId="6" borderId="28" xfId="1" applyNumberFormat="1" applyFont="1" applyFill="1" applyBorder="1" applyAlignment="1">
      <alignment horizontal="center" vertical="center"/>
    </xf>
    <xf numFmtId="2" fontId="6" fillId="4" borderId="0" xfId="0" applyNumberFormat="1" applyFont="1" applyFill="1" applyAlignment="1">
      <alignment horizontal="center" vertical="center"/>
    </xf>
    <xf numFmtId="4" fontId="15" fillId="6" borderId="4" xfId="1" applyNumberFormat="1" applyFont="1" applyFill="1" applyBorder="1" applyAlignment="1">
      <alignment horizontal="center" vertical="center"/>
    </xf>
    <xf numFmtId="4" fontId="15" fillId="6" borderId="59" xfId="1" applyNumberFormat="1" applyFont="1" applyFill="1" applyBorder="1" applyAlignment="1">
      <alignment horizontal="center" vertical="center"/>
    </xf>
    <xf numFmtId="4" fontId="15" fillId="14" borderId="2" xfId="1" applyNumberFormat="1" applyFont="1" applyFill="1" applyBorder="1" applyAlignment="1">
      <alignment horizontal="center" vertical="center"/>
    </xf>
    <xf numFmtId="4" fontId="15" fillId="14" borderId="6" xfId="1" applyNumberFormat="1" applyFont="1" applyFill="1" applyBorder="1" applyAlignment="1">
      <alignment horizontal="center" vertical="center"/>
    </xf>
    <xf numFmtId="2" fontId="9" fillId="6" borderId="16" xfId="1" applyNumberFormat="1" applyFont="1" applyFill="1" applyBorder="1" applyAlignment="1">
      <alignment horizontal="center" vertical="center"/>
    </xf>
    <xf numFmtId="2" fontId="9" fillId="6" borderId="17" xfId="1" applyNumberFormat="1" applyFont="1" applyFill="1" applyBorder="1" applyAlignment="1">
      <alignment horizontal="center" vertical="center"/>
    </xf>
    <xf numFmtId="2" fontId="9" fillId="6" borderId="18" xfId="1" applyNumberFormat="1" applyFont="1" applyFill="1" applyBorder="1" applyAlignment="1">
      <alignment horizontal="center" vertical="center"/>
    </xf>
    <xf numFmtId="0" fontId="4" fillId="2" borderId="56" xfId="0" applyFont="1" applyFill="1" applyBorder="1" applyAlignment="1">
      <alignment horizontal="center" vertical="center" wrapText="1" readingOrder="1"/>
    </xf>
    <xf numFmtId="0" fontId="4" fillId="2" borderId="62" xfId="0" applyFont="1" applyFill="1" applyBorder="1" applyAlignment="1">
      <alignment horizontal="center" vertical="center" wrapText="1" readingOrder="1"/>
    </xf>
    <xf numFmtId="0" fontId="4" fillId="2" borderId="43" xfId="0" applyFont="1" applyFill="1" applyBorder="1" applyAlignment="1">
      <alignment horizontal="center" vertical="center" wrapText="1" readingOrder="1"/>
    </xf>
    <xf numFmtId="2" fontId="9" fillId="6" borderId="13" xfId="1" applyNumberFormat="1" applyFont="1" applyFill="1" applyBorder="1" applyAlignment="1">
      <alignment horizontal="center" vertical="center"/>
    </xf>
    <xf numFmtId="2" fontId="9" fillId="6" borderId="15" xfId="1" applyNumberFormat="1" applyFont="1" applyFill="1" applyBorder="1" applyAlignment="1">
      <alignment horizontal="center" vertical="center"/>
    </xf>
    <xf numFmtId="2" fontId="9" fillId="6" borderId="14" xfId="1" applyNumberFormat="1" applyFont="1" applyFill="1" applyBorder="1" applyAlignment="1">
      <alignment horizontal="center" vertical="center"/>
    </xf>
    <xf numFmtId="2" fontId="9" fillId="6" borderId="39" xfId="1" applyNumberFormat="1" applyFont="1" applyFill="1" applyBorder="1" applyAlignment="1">
      <alignment horizontal="center" vertical="center"/>
    </xf>
    <xf numFmtId="2" fontId="9" fillId="6" borderId="25" xfId="1" applyNumberFormat="1" applyFont="1" applyFill="1" applyBorder="1" applyAlignment="1">
      <alignment horizontal="center" vertical="center"/>
    </xf>
    <xf numFmtId="165" fontId="15" fillId="6" borderId="13" xfId="1" applyNumberFormat="1" applyFont="1" applyFill="1" applyBorder="1" applyAlignment="1">
      <alignment horizontal="center" vertical="center"/>
    </xf>
    <xf numFmtId="165" fontId="15" fillId="6" borderId="14" xfId="1" applyNumberFormat="1" applyFont="1" applyFill="1" applyBorder="1" applyAlignment="1">
      <alignment horizontal="center" vertical="center"/>
    </xf>
    <xf numFmtId="165" fontId="15" fillId="6" borderId="39" xfId="1" applyNumberFormat="1" applyFont="1" applyFill="1" applyBorder="1" applyAlignment="1">
      <alignment horizontal="center" vertical="center"/>
    </xf>
    <xf numFmtId="2" fontId="15" fillId="6" borderId="13" xfId="1" applyNumberFormat="1" applyFont="1" applyFill="1" applyBorder="1" applyAlignment="1">
      <alignment horizontal="center" vertical="center"/>
    </xf>
    <xf numFmtId="2" fontId="15" fillId="6" borderId="14" xfId="1" applyNumberFormat="1" applyFont="1" applyFill="1" applyBorder="1" applyAlignment="1">
      <alignment horizontal="center" vertical="center"/>
    </xf>
    <xf numFmtId="2" fontId="15" fillId="6" borderId="39" xfId="1" applyNumberFormat="1" applyFont="1" applyFill="1" applyBorder="1" applyAlignment="1">
      <alignment horizontal="center" vertical="center"/>
    </xf>
    <xf numFmtId="2" fontId="9" fillId="6" borderId="44" xfId="1" applyNumberFormat="1" applyFont="1" applyFill="1" applyBorder="1" applyAlignment="1">
      <alignment horizontal="center" vertical="center"/>
    </xf>
    <xf numFmtId="4" fontId="9" fillId="6" borderId="11" xfId="1" applyNumberFormat="1" applyFont="1" applyFill="1" applyBorder="1" applyAlignment="1">
      <alignment horizontal="center" vertical="center"/>
    </xf>
    <xf numFmtId="4" fontId="9" fillId="6" borderId="20" xfId="1" applyNumberFormat="1" applyFont="1" applyFill="1" applyBorder="1" applyAlignment="1">
      <alignment horizontal="center" vertical="center"/>
    </xf>
    <xf numFmtId="4" fontId="9" fillId="6" borderId="33" xfId="1" applyNumberFormat="1" applyFont="1" applyFill="1" applyBorder="1" applyAlignment="1">
      <alignment horizontal="center" vertical="center"/>
    </xf>
    <xf numFmtId="165" fontId="9" fillId="4" borderId="0" xfId="1" applyNumberFormat="1" applyFont="1" applyFill="1" applyBorder="1" applyAlignment="1">
      <alignment horizontal="center" vertical="center"/>
    </xf>
    <xf numFmtId="4" fontId="9" fillId="6" borderId="19" xfId="1" applyNumberFormat="1" applyFont="1" applyFill="1" applyBorder="1" applyAlignment="1">
      <alignment horizontal="center" vertical="center"/>
    </xf>
    <xf numFmtId="4" fontId="9" fillId="6" borderId="12" xfId="1" applyNumberFormat="1" applyFont="1" applyFill="1" applyBorder="1" applyAlignment="1">
      <alignment horizontal="center" vertical="center"/>
    </xf>
    <xf numFmtId="2" fontId="9" fillId="6" borderId="63" xfId="1" applyNumberFormat="1" applyFont="1" applyFill="1" applyBorder="1" applyAlignment="1">
      <alignment horizontal="center" vertical="center"/>
    </xf>
    <xf numFmtId="2" fontId="9" fillId="6" borderId="64" xfId="1" applyNumberFormat="1" applyFont="1" applyFill="1" applyBorder="1" applyAlignment="1">
      <alignment horizontal="center" vertical="center"/>
    </xf>
    <xf numFmtId="2" fontId="9" fillId="6" borderId="20" xfId="1" applyNumberFormat="1" applyFont="1" applyFill="1" applyBorder="1" applyAlignment="1">
      <alignment horizontal="center" vertical="center"/>
    </xf>
    <xf numFmtId="2" fontId="9" fillId="6" borderId="12" xfId="1" applyNumberFormat="1" applyFont="1" applyFill="1" applyBorder="1" applyAlignment="1">
      <alignment horizontal="center" vertical="center"/>
    </xf>
    <xf numFmtId="165" fontId="9" fillId="6" borderId="11" xfId="1" applyNumberFormat="1" applyFont="1" applyFill="1" applyBorder="1" applyAlignment="1">
      <alignment horizontal="center" vertical="center"/>
    </xf>
    <xf numFmtId="165" fontId="9" fillId="6" borderId="20" xfId="1" applyNumberFormat="1" applyFont="1" applyFill="1" applyBorder="1" applyAlignment="1">
      <alignment horizontal="center" vertical="center"/>
    </xf>
    <xf numFmtId="165" fontId="9" fillId="6" borderId="33" xfId="1" applyNumberFormat="1" applyFont="1" applyFill="1" applyBorder="1" applyAlignment="1">
      <alignment horizontal="center" vertical="center"/>
    </xf>
    <xf numFmtId="4" fontId="15" fillId="6" borderId="35" xfId="1" applyNumberFormat="1" applyFont="1" applyFill="1" applyBorder="1" applyAlignment="1">
      <alignment horizontal="center" vertical="center"/>
    </xf>
    <xf numFmtId="4" fontId="15" fillId="6" borderId="60" xfId="1" applyNumberFormat="1" applyFont="1" applyFill="1" applyBorder="1" applyAlignment="1">
      <alignment horizontal="center" vertical="center"/>
    </xf>
    <xf numFmtId="4" fontId="15" fillId="6" borderId="2" xfId="1" applyNumberFormat="1" applyFont="1" applyFill="1" applyBorder="1" applyAlignment="1">
      <alignment horizontal="center" vertical="center"/>
    </xf>
    <xf numFmtId="4" fontId="15" fillId="6" borderId="6" xfId="1" applyNumberFormat="1" applyFont="1" applyFill="1" applyBorder="1" applyAlignment="1">
      <alignment horizontal="center" vertical="center"/>
    </xf>
    <xf numFmtId="2" fontId="16" fillId="6" borderId="16" xfId="1" applyNumberFormat="1" applyFont="1" applyFill="1" applyBorder="1" applyAlignment="1">
      <alignment horizontal="center" vertical="center"/>
    </xf>
    <xf numFmtId="2" fontId="16" fillId="6" borderId="17" xfId="1" applyNumberFormat="1" applyFont="1" applyFill="1" applyBorder="1" applyAlignment="1">
      <alignment horizontal="center" vertical="center"/>
    </xf>
    <xf numFmtId="2" fontId="16" fillId="6" borderId="44" xfId="1" applyNumberFormat="1" applyFont="1" applyFill="1" applyBorder="1" applyAlignment="1">
      <alignment horizontal="center" vertical="center"/>
    </xf>
    <xf numFmtId="165" fontId="9" fillId="6" borderId="19" xfId="1" applyNumberFormat="1" applyFont="1" applyFill="1" applyBorder="1" applyAlignment="1">
      <alignment horizontal="center" vertical="center"/>
    </xf>
    <xf numFmtId="165" fontId="9" fillId="6" borderId="12" xfId="1" applyNumberFormat="1" applyFont="1" applyFill="1" applyBorder="1" applyAlignment="1">
      <alignment horizontal="center" vertical="center"/>
    </xf>
    <xf numFmtId="4" fontId="15" fillId="6" borderId="13" xfId="1" applyNumberFormat="1" applyFont="1" applyFill="1" applyBorder="1" applyAlignment="1">
      <alignment horizontal="center" vertical="center"/>
    </xf>
    <xf numFmtId="4" fontId="15" fillId="6" borderId="14" xfId="1" applyNumberFormat="1" applyFont="1" applyFill="1" applyBorder="1" applyAlignment="1">
      <alignment horizontal="center" vertical="center"/>
    </xf>
    <xf numFmtId="4" fontId="15" fillId="6" borderId="39" xfId="1" applyNumberFormat="1" applyFont="1" applyFill="1" applyBorder="1" applyAlignment="1">
      <alignment horizontal="center" vertical="center"/>
    </xf>
    <xf numFmtId="165" fontId="17" fillId="6" borderId="19" xfId="1" applyNumberFormat="1" applyFont="1" applyFill="1" applyBorder="1" applyAlignment="1">
      <alignment horizontal="center" vertical="center"/>
    </xf>
    <xf numFmtId="165" fontId="17" fillId="6" borderId="20" xfId="1" applyNumberFormat="1" applyFont="1" applyFill="1" applyBorder="1" applyAlignment="1">
      <alignment horizontal="center" vertical="center"/>
    </xf>
    <xf numFmtId="165" fontId="17" fillId="6" borderId="12" xfId="1" applyNumberFormat="1" applyFont="1" applyFill="1" applyBorder="1" applyAlignment="1">
      <alignment horizontal="center" vertical="center"/>
    </xf>
    <xf numFmtId="165" fontId="15" fillId="6" borderId="19" xfId="11" applyNumberFormat="1" applyFont="1" applyFill="1" applyBorder="1" applyAlignment="1">
      <alignment horizontal="center" vertical="center"/>
    </xf>
    <xf numFmtId="165" fontId="15" fillId="6" borderId="20" xfId="11" applyNumberFormat="1" applyFont="1" applyFill="1" applyBorder="1" applyAlignment="1">
      <alignment horizontal="center" vertical="center"/>
    </xf>
    <xf numFmtId="165" fontId="15" fillId="6" borderId="33" xfId="11" applyNumberFormat="1" applyFont="1" applyFill="1" applyBorder="1" applyAlignment="1">
      <alignment horizontal="center" vertical="center"/>
    </xf>
    <xf numFmtId="4" fontId="9" fillId="6" borderId="19" xfId="11" applyNumberFormat="1" applyFont="1" applyFill="1" applyBorder="1" applyAlignment="1">
      <alignment horizontal="center" vertical="center"/>
    </xf>
    <xf numFmtId="4" fontId="9" fillId="6" borderId="20" xfId="11" applyNumberFormat="1" applyFont="1" applyFill="1" applyBorder="1" applyAlignment="1">
      <alignment horizontal="center" vertical="center"/>
    </xf>
    <xf numFmtId="4" fontId="9" fillId="6" borderId="12" xfId="11" applyNumberFormat="1" applyFont="1" applyFill="1" applyBorder="1" applyAlignment="1">
      <alignment horizontal="center" vertical="center"/>
    </xf>
    <xf numFmtId="4" fontId="9" fillId="6" borderId="11" xfId="11" applyNumberFormat="1" applyFont="1" applyFill="1" applyBorder="1" applyAlignment="1">
      <alignment horizontal="center" vertical="center"/>
    </xf>
    <xf numFmtId="4" fontId="9" fillId="6" borderId="33" xfId="11" applyNumberFormat="1" applyFont="1" applyFill="1" applyBorder="1" applyAlignment="1">
      <alignment horizontal="center" vertical="center"/>
    </xf>
    <xf numFmtId="4" fontId="15" fillId="6" borderId="57" xfId="1" applyNumberFormat="1" applyFont="1" applyFill="1" applyBorder="1" applyAlignment="1">
      <alignment horizontal="center" vertical="center"/>
    </xf>
    <xf numFmtId="4" fontId="15" fillId="6" borderId="0" xfId="1" applyNumberFormat="1" applyFont="1" applyFill="1" applyBorder="1" applyAlignment="1">
      <alignment horizontal="center" vertical="center"/>
    </xf>
    <xf numFmtId="4" fontId="15" fillId="6" borderId="58" xfId="1" applyNumberFormat="1" applyFont="1" applyFill="1" applyBorder="1" applyAlignment="1">
      <alignment horizontal="center" vertical="center"/>
    </xf>
    <xf numFmtId="0" fontId="15" fillId="0" borderId="2" xfId="0" applyFont="1" applyBorder="1" applyAlignment="1">
      <alignment horizontal="left"/>
    </xf>
    <xf numFmtId="0" fontId="15" fillId="4" borderId="2" xfId="0" applyFont="1" applyFill="1" applyBorder="1" applyAlignment="1">
      <alignment horizontal="left"/>
    </xf>
    <xf numFmtId="3" fontId="13" fillId="5" borderId="2" xfId="0" applyNumberFormat="1" applyFont="1" applyFill="1" applyBorder="1" applyAlignment="1">
      <alignment horizontal="center" vertical="center"/>
    </xf>
    <xf numFmtId="4" fontId="17" fillId="6" borderId="23" xfId="1" applyNumberFormat="1" applyFont="1" applyFill="1" applyBorder="1" applyAlignment="1">
      <alignment horizontal="center" vertical="center"/>
    </xf>
    <xf numFmtId="4" fontId="17" fillId="6" borderId="29" xfId="1" applyNumberFormat="1" applyFont="1" applyFill="1" applyBorder="1" applyAlignment="1">
      <alignment horizontal="center" vertical="center"/>
    </xf>
    <xf numFmtId="4" fontId="17" fillId="6" borderId="28" xfId="1" applyNumberFormat="1" applyFont="1" applyFill="1" applyBorder="1" applyAlignment="1">
      <alignment horizontal="center" vertical="center"/>
    </xf>
    <xf numFmtId="4" fontId="4" fillId="6" borderId="23" xfId="1" applyNumberFormat="1" applyFont="1" applyFill="1" applyBorder="1" applyAlignment="1">
      <alignment horizontal="center" vertical="center"/>
    </xf>
    <xf numFmtId="4" fontId="4" fillId="6" borderId="29" xfId="1" applyNumberFormat="1" applyFont="1" applyFill="1" applyBorder="1" applyAlignment="1">
      <alignment horizontal="center" vertical="center"/>
    </xf>
    <xf numFmtId="4" fontId="4" fillId="6" borderId="28" xfId="1" applyNumberFormat="1" applyFont="1" applyFill="1" applyBorder="1" applyAlignment="1">
      <alignment horizontal="center" vertical="center"/>
    </xf>
    <xf numFmtId="0" fontId="4" fillId="7" borderId="31" xfId="0" applyFont="1" applyFill="1" applyBorder="1" applyAlignment="1">
      <alignment horizontal="center" vertical="center" wrapText="1" readingOrder="1"/>
    </xf>
    <xf numFmtId="0" fontId="4" fillId="7" borderId="26" xfId="0" applyFont="1" applyFill="1" applyBorder="1" applyAlignment="1">
      <alignment horizontal="center" vertical="center" wrapText="1" readingOrder="1"/>
    </xf>
    <xf numFmtId="0" fontId="4" fillId="7" borderId="45" xfId="0" applyFont="1" applyFill="1" applyBorder="1" applyAlignment="1">
      <alignment horizontal="center" vertical="center" wrapText="1" readingOrder="1"/>
    </xf>
    <xf numFmtId="0" fontId="18" fillId="17" borderId="2" xfId="18" applyFont="1" applyFill="1" applyBorder="1" applyAlignment="1">
      <alignment horizontal="center"/>
    </xf>
    <xf numFmtId="0" fontId="17" fillId="16" borderId="2" xfId="18" applyFont="1" applyFill="1" applyBorder="1" applyAlignment="1">
      <alignment horizontal="center"/>
    </xf>
    <xf numFmtId="172" fontId="33" fillId="15" borderId="11" xfId="0" applyNumberFormat="1" applyFont="1" applyFill="1" applyBorder="1" applyAlignment="1">
      <alignment horizontal="center" vertical="center" wrapText="1"/>
    </xf>
    <xf numFmtId="172" fontId="33" fillId="15" borderId="20" xfId="0" applyNumberFormat="1" applyFont="1" applyFill="1" applyBorder="1" applyAlignment="1">
      <alignment horizontal="center" vertical="center" wrapText="1"/>
    </xf>
    <xf numFmtId="172" fontId="33" fillId="15" borderId="33" xfId="0" applyNumberFormat="1" applyFont="1" applyFill="1" applyBorder="1" applyAlignment="1">
      <alignment horizontal="center" vertical="center" wrapText="1"/>
    </xf>
    <xf numFmtId="0" fontId="34" fillId="0" borderId="2" xfId="0" applyFont="1" applyBorder="1" applyAlignment="1">
      <alignment horizontal="left"/>
    </xf>
    <xf numFmtId="0" fontId="16" fillId="0" borderId="2" xfId="0" applyFont="1" applyBorder="1" applyAlignment="1">
      <alignment horizontal="left"/>
    </xf>
    <xf numFmtId="0" fontId="16" fillId="3" borderId="10" xfId="0" applyFont="1" applyFill="1" applyBorder="1" applyAlignment="1">
      <alignment horizontal="left" vertical="center" wrapText="1"/>
    </xf>
  </cellXfs>
  <cellStyles count="29">
    <cellStyle name="Comma" xfId="1" builtinId="3"/>
    <cellStyle name="Comma 2" xfId="5" xr:uid="{5DE1A592-FE66-4654-B7D9-763E61B998BD}"/>
    <cellStyle name="Comma 2 2" xfId="23" xr:uid="{CFEE7553-E305-47BE-AD32-774AC222B833}"/>
    <cellStyle name="Comma 2 2 2" xfId="27" xr:uid="{6A0F807E-5DF5-4BCD-A324-1DB7D9766A5A}"/>
    <cellStyle name="Comma 2 3" xfId="25" xr:uid="{79D37311-068E-4E2B-9332-240712F6FA1C}"/>
    <cellStyle name="Comma 3" xfId="11" xr:uid="{C435F05B-3D9F-46A9-BDDA-34ED2628C99F}"/>
    <cellStyle name="Comma 3 2" xfId="24" xr:uid="{13F4196C-CF47-4BDD-B0E4-2F4207BA8042}"/>
    <cellStyle name="Comma 3 2 2" xfId="28" xr:uid="{1203509B-7A10-4967-BAB6-A3C501160F5C}"/>
    <cellStyle name="Comma 3 3" xfId="26" xr:uid="{1C3A95EE-6979-493B-8A76-54EE341E77C1}"/>
    <cellStyle name="Good 2" xfId="10" xr:uid="{35C8AF27-CD8C-4B1C-9CC9-D884A9282F11}"/>
    <cellStyle name="Header1" xfId="17" xr:uid="{869F4C78-6D19-4179-BF0E-E257AAF8B7CB}"/>
    <cellStyle name="Header2" xfId="18" xr:uid="{9648DE8A-C073-445A-A84B-F3E6BEE52FE0}"/>
    <cellStyle name="Input 2" xfId="13" xr:uid="{FB691530-AFD1-44F9-AE8C-1DAB3F0027EF}"/>
    <cellStyle name="InSheet" xfId="21" xr:uid="{3503A6C0-BB7F-4711-BAD9-BC54900FFFBE}"/>
    <cellStyle name="Normal" xfId="0" builtinId="0"/>
    <cellStyle name="Normal 13" xfId="4" xr:uid="{0A4EDD35-1D23-405D-B395-BB3275F10A94}"/>
    <cellStyle name="Normal 2" xfId="3" xr:uid="{E8F54EEE-79D3-450F-88F4-5EDBB0F9B2B6}"/>
    <cellStyle name="Normal 2 2" xfId="15" xr:uid="{FE29154A-0BD7-4B0A-827E-0968F8AA04AF}"/>
    <cellStyle name="Normal 3" xfId="7" xr:uid="{66A70C04-DFA0-42D1-BFD2-945A0B0BA0AE}"/>
    <cellStyle name="Normal 3 3" xfId="9" xr:uid="{26FD9EE3-8087-46EA-9137-40B67DE72447}"/>
    <cellStyle name="Normal 4" xfId="2" xr:uid="{E1FFD654-0B59-4326-930C-BD72AF69AA3A}"/>
    <cellStyle name="Normal 7" xfId="6" xr:uid="{39FC043E-CD78-44BA-80C0-F364E22F58BD}"/>
    <cellStyle name="Normal 8" xfId="8" xr:uid="{4BED1CF0-0A92-4EE1-86E9-3A701BED2BDC}"/>
    <cellStyle name="Percent 2" xfId="12" xr:uid="{B904A2A4-006F-4A19-83FA-0D6F2BD159A6}"/>
    <cellStyle name="Percent 3" xfId="14" xr:uid="{19329D13-8270-4FC0-A003-211E0525758B}"/>
    <cellStyle name="Table_Header" xfId="19" xr:uid="{F24BF291-91AD-4FEA-AB7D-257540A7F8BD}"/>
    <cellStyle name="Unit" xfId="22" xr:uid="{DB76A8E6-EA29-4D9D-9EF9-F22FEFABFF3D}"/>
    <cellStyle name="User_Input" xfId="20" xr:uid="{E69964B1-8A1D-4D53-847E-AE102B5F863C}"/>
    <cellStyle name="קלט 2" xfId="16" xr:uid="{E62CBFE4-B8A4-4B76-A607-B00E8EF56228}"/>
  </cellStyles>
  <dxfs count="97">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tint="0.59996337778862885"/>
        </patternFill>
      </fill>
    </dxf>
    <dxf>
      <fill>
        <patternFill>
          <bgColor rgb="FFFF5050"/>
        </patternFill>
      </fill>
    </dxf>
    <dxf>
      <fill>
        <patternFill>
          <bgColor theme="9" tint="0.59996337778862885"/>
        </patternFill>
      </fill>
    </dxf>
    <dxf>
      <fill>
        <patternFill>
          <bgColor rgb="FFFF5050"/>
        </patternFill>
      </fill>
    </dxf>
    <dxf>
      <fill>
        <patternFill>
          <bgColor theme="9" tint="0.59996337778862885"/>
        </patternFill>
      </fill>
    </dxf>
    <dxf>
      <fill>
        <patternFill>
          <bgColor rgb="FFFF5050"/>
        </patternFill>
      </fill>
    </dxf>
    <dxf>
      <fill>
        <patternFill>
          <bgColor rgb="FFFF0000"/>
        </patternFill>
      </fill>
    </dxf>
    <dxf>
      <fill>
        <patternFill>
          <bgColor rgb="FFFF5050"/>
        </patternFill>
      </fill>
    </dxf>
    <dxf>
      <fill>
        <patternFill>
          <bgColor theme="9" tint="0.59996337778862885"/>
        </patternFill>
      </fill>
    </dxf>
  </dxfs>
  <tableStyles count="0" defaultTableStyle="TableStyleMedium2" defaultPivotStyle="PivotStyleLight16"/>
  <colors>
    <mruColors>
      <color rgb="FFFF505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3707-33E2-4624-AF7F-F3FC9D76B1A4}">
  <sheetPr>
    <pageSetUpPr fitToPage="1"/>
  </sheetPr>
  <dimension ref="A1:K532"/>
  <sheetViews>
    <sheetView showGridLines="0" tabSelected="1" topLeftCell="A351" zoomScale="60" zoomScaleNormal="60" workbookViewId="0">
      <selection activeCell="J348" sqref="J348"/>
    </sheetView>
  </sheetViews>
  <sheetFormatPr defaultColWidth="8.58203125" defaultRowHeight="15.5" x14ac:dyDescent="0.35"/>
  <cols>
    <col min="1" max="1" width="42.75" style="12" bestFit="1" customWidth="1"/>
    <col min="2" max="2" width="130.33203125" style="13" customWidth="1"/>
    <col min="3" max="3" width="12.08203125" style="34" customWidth="1"/>
    <col min="4" max="4" width="21.75" style="15" bestFit="1" customWidth="1"/>
    <col min="5" max="5" width="23.5" style="15" customWidth="1"/>
    <col min="6" max="6" width="26.08203125" style="12" customWidth="1"/>
    <col min="7" max="7" width="15" style="12" customWidth="1"/>
    <col min="8" max="8" width="15.58203125" style="14" customWidth="1"/>
    <col min="9" max="9" width="22.75" style="12" bestFit="1" customWidth="1"/>
    <col min="10" max="10" width="19.08203125" style="1" bestFit="1" customWidth="1"/>
    <col min="11" max="16384" width="8.58203125" style="1"/>
  </cols>
  <sheetData>
    <row r="1" spans="1:9" ht="88.5" customHeight="1" x14ac:dyDescent="0.35">
      <c r="A1" s="251" t="s">
        <v>0</v>
      </c>
      <c r="B1" s="254" t="s">
        <v>3</v>
      </c>
      <c r="C1" s="254" t="s">
        <v>693</v>
      </c>
      <c r="D1" s="254" t="s">
        <v>1</v>
      </c>
      <c r="E1" s="254" t="s">
        <v>255</v>
      </c>
      <c r="F1" s="254" t="s">
        <v>256</v>
      </c>
      <c r="G1" s="254" t="s">
        <v>2</v>
      </c>
      <c r="H1" s="254" t="s">
        <v>216</v>
      </c>
      <c r="I1" s="286" t="s">
        <v>253</v>
      </c>
    </row>
    <row r="2" spans="1:9" ht="14.15" customHeight="1" x14ac:dyDescent="0.35">
      <c r="A2" s="252"/>
      <c r="B2" s="255"/>
      <c r="C2" s="255"/>
      <c r="D2" s="255"/>
      <c r="E2" s="255"/>
      <c r="F2" s="255"/>
      <c r="G2" s="255"/>
      <c r="H2" s="255"/>
      <c r="I2" s="287"/>
    </row>
    <row r="3" spans="1:9" ht="14.15" customHeight="1" thickBot="1" x14ac:dyDescent="0.4">
      <c r="A3" s="253"/>
      <c r="B3" s="256"/>
      <c r="C3" s="256"/>
      <c r="D3" s="256"/>
      <c r="E3" s="256"/>
      <c r="F3" s="256"/>
      <c r="G3" s="256"/>
      <c r="H3" s="256"/>
      <c r="I3" s="288"/>
    </row>
    <row r="4" spans="1:9" s="2" customFormat="1" ht="43.5" customHeight="1" thickBot="1" x14ac:dyDescent="0.35">
      <c r="A4" s="260" t="s">
        <v>288</v>
      </c>
      <c r="B4" s="261"/>
      <c r="C4" s="261"/>
      <c r="D4" s="261"/>
      <c r="E4" s="261"/>
      <c r="F4" s="261"/>
      <c r="G4" s="261"/>
      <c r="H4" s="261"/>
      <c r="I4" s="262"/>
    </row>
    <row r="5" spans="1:9" s="2" customFormat="1" ht="84" x14ac:dyDescent="0.3">
      <c r="A5" s="21">
        <v>1</v>
      </c>
      <c r="B5" s="65" t="s">
        <v>598</v>
      </c>
      <c r="C5" s="294"/>
      <c r="D5" s="295"/>
      <c r="E5" s="295"/>
      <c r="F5" s="295"/>
      <c r="G5" s="295"/>
      <c r="H5" s="295"/>
      <c r="I5" s="296"/>
    </row>
    <row r="6" spans="1:9" s="2" customFormat="1" ht="55.5" x14ac:dyDescent="0.3">
      <c r="A6" s="3">
        <v>1.01</v>
      </c>
      <c r="B6" s="66" t="s">
        <v>639</v>
      </c>
      <c r="C6" s="81" t="s">
        <v>185</v>
      </c>
      <c r="D6" s="172"/>
      <c r="E6" s="82"/>
      <c r="F6" s="82"/>
      <c r="G6" s="82">
        <f>D6</f>
        <v>0</v>
      </c>
      <c r="H6" s="82">
        <v>8</v>
      </c>
      <c r="I6" s="167">
        <f>G6*H6</f>
        <v>0</v>
      </c>
    </row>
    <row r="7" spans="1:9" s="2" customFormat="1" ht="55.5" x14ac:dyDescent="0.3">
      <c r="A7" s="3">
        <v>1.02</v>
      </c>
      <c r="B7" s="66" t="s">
        <v>640</v>
      </c>
      <c r="C7" s="81" t="s">
        <v>185</v>
      </c>
      <c r="D7" s="172"/>
      <c r="E7" s="82"/>
      <c r="F7" s="82"/>
      <c r="G7" s="82">
        <f>D7</f>
        <v>0</v>
      </c>
      <c r="H7" s="82">
        <v>1</v>
      </c>
      <c r="I7" s="167">
        <f t="shared" ref="I7:I18" si="0">G7*H7</f>
        <v>0</v>
      </c>
    </row>
    <row r="8" spans="1:9" s="2" customFormat="1" ht="55.5" x14ac:dyDescent="0.3">
      <c r="A8" s="3">
        <v>1.03</v>
      </c>
      <c r="B8" s="66" t="s">
        <v>278</v>
      </c>
      <c r="C8" s="81" t="s">
        <v>185</v>
      </c>
      <c r="D8" s="172"/>
      <c r="E8" s="82"/>
      <c r="F8" s="82"/>
      <c r="G8" s="82">
        <f t="shared" ref="G8:G18" si="1">D8</f>
        <v>0</v>
      </c>
      <c r="H8" s="82">
        <v>0.5</v>
      </c>
      <c r="I8" s="167">
        <f t="shared" si="0"/>
        <v>0</v>
      </c>
    </row>
    <row r="9" spans="1:9" s="2" customFormat="1" ht="75.650000000000006" customHeight="1" x14ac:dyDescent="0.3">
      <c r="A9" s="3">
        <v>1.04</v>
      </c>
      <c r="B9" s="66" t="s">
        <v>279</v>
      </c>
      <c r="C9" s="81" t="s">
        <v>185</v>
      </c>
      <c r="D9" s="172"/>
      <c r="E9" s="82"/>
      <c r="F9" s="82"/>
      <c r="G9" s="82">
        <f t="shared" si="1"/>
        <v>0</v>
      </c>
      <c r="H9" s="82">
        <v>0.5</v>
      </c>
      <c r="I9" s="167">
        <f t="shared" si="0"/>
        <v>0</v>
      </c>
    </row>
    <row r="10" spans="1:9" s="2" customFormat="1" ht="23.5" customHeight="1" x14ac:dyDescent="0.3">
      <c r="A10" s="17"/>
      <c r="B10" s="67" t="s">
        <v>647</v>
      </c>
      <c r="C10" s="263"/>
      <c r="D10" s="264"/>
      <c r="E10" s="264"/>
      <c r="F10" s="264"/>
      <c r="G10" s="264"/>
      <c r="H10" s="264"/>
      <c r="I10" s="265"/>
    </row>
    <row r="11" spans="1:9" s="2" customFormat="1" ht="55.5" x14ac:dyDescent="0.3">
      <c r="A11" s="3">
        <v>1.05</v>
      </c>
      <c r="B11" s="68" t="s">
        <v>190</v>
      </c>
      <c r="C11" s="81" t="s">
        <v>185</v>
      </c>
      <c r="D11" s="172"/>
      <c r="E11" s="82"/>
      <c r="F11" s="82"/>
      <c r="G11" s="82">
        <f t="shared" si="1"/>
        <v>0</v>
      </c>
      <c r="H11" s="82">
        <v>2</v>
      </c>
      <c r="I11" s="167">
        <f t="shared" si="0"/>
        <v>0</v>
      </c>
    </row>
    <row r="12" spans="1:9" s="2" customFormat="1" ht="111" x14ac:dyDescent="0.3">
      <c r="A12" s="3">
        <v>1.06</v>
      </c>
      <c r="B12" s="68" t="s">
        <v>220</v>
      </c>
      <c r="C12" s="81" t="s">
        <v>148</v>
      </c>
      <c r="D12" s="172"/>
      <c r="E12" s="82"/>
      <c r="F12" s="82"/>
      <c r="G12" s="82">
        <f t="shared" si="1"/>
        <v>0</v>
      </c>
      <c r="H12" s="82">
        <v>2</v>
      </c>
      <c r="I12" s="167">
        <f t="shared" si="0"/>
        <v>0</v>
      </c>
    </row>
    <row r="13" spans="1:9" s="2" customFormat="1" ht="55.5" x14ac:dyDescent="0.3">
      <c r="A13" s="3">
        <v>1.07</v>
      </c>
      <c r="B13" s="68" t="s">
        <v>648</v>
      </c>
      <c r="C13" s="81" t="s">
        <v>148</v>
      </c>
      <c r="D13" s="172"/>
      <c r="E13" s="82"/>
      <c r="F13" s="82"/>
      <c r="G13" s="82">
        <f t="shared" si="1"/>
        <v>0</v>
      </c>
      <c r="H13" s="82">
        <v>3</v>
      </c>
      <c r="I13" s="167">
        <f t="shared" si="0"/>
        <v>0</v>
      </c>
    </row>
    <row r="14" spans="1:9" s="2" customFormat="1" ht="92.5" x14ac:dyDescent="0.3">
      <c r="A14" s="3">
        <v>1.08</v>
      </c>
      <c r="B14" s="68" t="s">
        <v>650</v>
      </c>
      <c r="C14" s="81" t="s">
        <v>148</v>
      </c>
      <c r="D14" s="172"/>
      <c r="E14" s="82"/>
      <c r="F14" s="82"/>
      <c r="G14" s="82">
        <f t="shared" si="1"/>
        <v>0</v>
      </c>
      <c r="H14" s="82">
        <v>1</v>
      </c>
      <c r="I14" s="167">
        <f t="shared" si="0"/>
        <v>0</v>
      </c>
    </row>
    <row r="15" spans="1:9" s="2" customFormat="1" ht="55.5" x14ac:dyDescent="0.3">
      <c r="A15" s="3">
        <v>1.0900000000000001</v>
      </c>
      <c r="B15" s="68" t="s">
        <v>221</v>
      </c>
      <c r="C15" s="81" t="s">
        <v>148</v>
      </c>
      <c r="D15" s="172"/>
      <c r="E15" s="82"/>
      <c r="F15" s="82"/>
      <c r="G15" s="82">
        <f t="shared" si="1"/>
        <v>0</v>
      </c>
      <c r="H15" s="82">
        <v>1</v>
      </c>
      <c r="I15" s="167">
        <f>G15*H15</f>
        <v>0</v>
      </c>
    </row>
    <row r="16" spans="1:9" s="2" customFormat="1" ht="37" x14ac:dyDescent="0.3">
      <c r="A16" s="3">
        <v>1.1000000000000001</v>
      </c>
      <c r="B16" s="68" t="s">
        <v>222</v>
      </c>
      <c r="C16" s="81" t="s">
        <v>185</v>
      </c>
      <c r="D16" s="172"/>
      <c r="E16" s="82"/>
      <c r="F16" s="82"/>
      <c r="G16" s="82">
        <f t="shared" si="1"/>
        <v>0</v>
      </c>
      <c r="H16" s="82">
        <v>8</v>
      </c>
      <c r="I16" s="167">
        <f t="shared" si="0"/>
        <v>0</v>
      </c>
    </row>
    <row r="17" spans="1:9" s="2" customFormat="1" ht="37" x14ac:dyDescent="0.3">
      <c r="A17" s="3">
        <v>1.1100000000000001</v>
      </c>
      <c r="B17" s="68" t="s">
        <v>202</v>
      </c>
      <c r="C17" s="81" t="s">
        <v>148</v>
      </c>
      <c r="D17" s="172"/>
      <c r="E17" s="82"/>
      <c r="F17" s="82"/>
      <c r="G17" s="82">
        <f t="shared" si="1"/>
        <v>0</v>
      </c>
      <c r="H17" s="82">
        <v>0.25</v>
      </c>
      <c r="I17" s="167">
        <f t="shared" si="0"/>
        <v>0</v>
      </c>
    </row>
    <row r="18" spans="1:9" s="2" customFormat="1" ht="37" x14ac:dyDescent="0.3">
      <c r="A18" s="3">
        <v>1.1200000000000001</v>
      </c>
      <c r="B18" s="68" t="s">
        <v>651</v>
      </c>
      <c r="C18" s="81" t="s">
        <v>148</v>
      </c>
      <c r="D18" s="172"/>
      <c r="E18" s="82"/>
      <c r="F18" s="82"/>
      <c r="G18" s="82">
        <f t="shared" si="1"/>
        <v>0</v>
      </c>
      <c r="H18" s="82">
        <v>0.25</v>
      </c>
      <c r="I18" s="167">
        <f t="shared" si="0"/>
        <v>0</v>
      </c>
    </row>
    <row r="19" spans="1:9" s="2" customFormat="1" ht="56.15" customHeight="1" thickBot="1" x14ac:dyDescent="0.35">
      <c r="A19" s="18"/>
      <c r="B19" s="69" t="s">
        <v>254</v>
      </c>
      <c r="C19" s="83"/>
      <c r="D19" s="272"/>
      <c r="E19" s="273"/>
      <c r="F19" s="273"/>
      <c r="G19" s="273"/>
      <c r="H19" s="274"/>
      <c r="I19" s="233">
        <f>SUM(I6:I18)</f>
        <v>0</v>
      </c>
    </row>
    <row r="20" spans="1:9" s="2" customFormat="1" ht="14.5" customHeight="1" x14ac:dyDescent="0.3">
      <c r="A20" s="20"/>
      <c r="B20" s="70"/>
      <c r="C20" s="84"/>
      <c r="D20" s="84"/>
      <c r="E20" s="84"/>
      <c r="F20" s="84"/>
      <c r="G20" s="84"/>
      <c r="H20" s="84"/>
      <c r="I20" s="84"/>
    </row>
    <row r="21" spans="1:9" s="2" customFormat="1" ht="15" customHeight="1" thickBot="1" x14ac:dyDescent="0.35">
      <c r="A21" s="20"/>
      <c r="B21" s="70"/>
      <c r="C21" s="84"/>
      <c r="D21" s="84"/>
      <c r="E21" s="84"/>
      <c r="F21" s="84"/>
      <c r="G21" s="84"/>
      <c r="H21" s="84"/>
      <c r="I21" s="84"/>
    </row>
    <row r="22" spans="1:9" ht="88.5" customHeight="1" thickBot="1" x14ac:dyDescent="0.4">
      <c r="A22" s="230" t="s">
        <v>0</v>
      </c>
      <c r="B22" s="170" t="s">
        <v>3</v>
      </c>
      <c r="C22" s="170" t="s">
        <v>693</v>
      </c>
      <c r="D22" s="170" t="s">
        <v>1</v>
      </c>
      <c r="E22" s="170" t="s">
        <v>255</v>
      </c>
      <c r="F22" s="170" t="s">
        <v>256</v>
      </c>
      <c r="G22" s="170" t="s">
        <v>2</v>
      </c>
      <c r="H22" s="170" t="s">
        <v>216</v>
      </c>
      <c r="I22" s="231" t="s">
        <v>253</v>
      </c>
    </row>
    <row r="23" spans="1:9" s="2" customFormat="1" ht="100.5" customHeight="1" x14ac:dyDescent="0.3">
      <c r="A23" s="16">
        <v>2</v>
      </c>
      <c r="B23" s="65" t="s">
        <v>599</v>
      </c>
      <c r="C23" s="297"/>
      <c r="D23" s="298"/>
      <c r="E23" s="298"/>
      <c r="F23" s="298"/>
      <c r="G23" s="298"/>
      <c r="H23" s="298"/>
      <c r="I23" s="299"/>
    </row>
    <row r="24" spans="1:9" s="2" customFormat="1" ht="84" customHeight="1" x14ac:dyDescent="0.3">
      <c r="A24" s="3">
        <v>2.0099999999999998</v>
      </c>
      <c r="B24" s="66" t="s">
        <v>641</v>
      </c>
      <c r="C24" s="81" t="s">
        <v>185</v>
      </c>
      <c r="D24" s="172"/>
      <c r="E24" s="82"/>
      <c r="F24" s="82" t="str">
        <f>IF(D24=0,"",IF(AND(D24&lt;=D6*1.3,D24&gt;=D6*0.8),TRUE,FALSE))</f>
        <v/>
      </c>
      <c r="G24" s="82">
        <f>D24</f>
        <v>0</v>
      </c>
      <c r="H24" s="82">
        <v>8</v>
      </c>
      <c r="I24" s="167">
        <f>G24*H24</f>
        <v>0</v>
      </c>
    </row>
    <row r="25" spans="1:9" s="2" customFormat="1" ht="55.5" x14ac:dyDescent="0.3">
      <c r="A25" s="3">
        <v>2.02</v>
      </c>
      <c r="B25" s="66" t="s">
        <v>642</v>
      </c>
      <c r="C25" s="81" t="s">
        <v>185</v>
      </c>
      <c r="D25" s="172"/>
      <c r="E25" s="82"/>
      <c r="F25" s="82" t="str">
        <f t="shared" ref="F25:F27" si="2">IF(D25=0,"",IF(AND(D25&lt;=D7*1.3,D25&gt;=D7*0.8),TRUE,FALSE))</f>
        <v/>
      </c>
      <c r="G25" s="82">
        <f t="shared" ref="G25:G36" si="3">D25</f>
        <v>0</v>
      </c>
      <c r="H25" s="82">
        <v>1</v>
      </c>
      <c r="I25" s="167">
        <f>G25*H25</f>
        <v>0</v>
      </c>
    </row>
    <row r="26" spans="1:9" s="2" customFormat="1" ht="55.5" x14ac:dyDescent="0.3">
      <c r="A26" s="3">
        <v>2.0299999999999998</v>
      </c>
      <c r="B26" s="66" t="s">
        <v>280</v>
      </c>
      <c r="C26" s="81" t="s">
        <v>185</v>
      </c>
      <c r="D26" s="172"/>
      <c r="E26" s="82"/>
      <c r="F26" s="82" t="str">
        <f t="shared" si="2"/>
        <v/>
      </c>
      <c r="G26" s="82">
        <f t="shared" si="3"/>
        <v>0</v>
      </c>
      <c r="H26" s="82">
        <v>0.5</v>
      </c>
      <c r="I26" s="167">
        <f>G26*H26</f>
        <v>0</v>
      </c>
    </row>
    <row r="27" spans="1:9" s="2" customFormat="1" ht="55.5" x14ac:dyDescent="0.3">
      <c r="A27" s="3">
        <v>2.04</v>
      </c>
      <c r="B27" s="66" t="s">
        <v>281</v>
      </c>
      <c r="C27" s="81" t="s">
        <v>185</v>
      </c>
      <c r="D27" s="172"/>
      <c r="E27" s="82"/>
      <c r="F27" s="82" t="str">
        <f t="shared" si="2"/>
        <v/>
      </c>
      <c r="G27" s="82">
        <f t="shared" si="3"/>
        <v>0</v>
      </c>
      <c r="H27" s="82">
        <v>0.5</v>
      </c>
      <c r="I27" s="167">
        <f>G27*H27</f>
        <v>0</v>
      </c>
    </row>
    <row r="28" spans="1:9" s="2" customFormat="1" ht="21" x14ac:dyDescent="0.3">
      <c r="A28" s="17"/>
      <c r="B28" s="71" t="s">
        <v>646</v>
      </c>
      <c r="C28" s="283"/>
      <c r="D28" s="284"/>
      <c r="E28" s="284"/>
      <c r="F28" s="284"/>
      <c r="G28" s="284"/>
      <c r="H28" s="284"/>
      <c r="I28" s="300"/>
    </row>
    <row r="29" spans="1:9" s="2" customFormat="1" ht="55.5" x14ac:dyDescent="0.3">
      <c r="A29" s="3">
        <v>2.0499999999999998</v>
      </c>
      <c r="B29" s="68" t="s">
        <v>190</v>
      </c>
      <c r="C29" s="81" t="s">
        <v>185</v>
      </c>
      <c r="D29" s="172"/>
      <c r="E29" s="82"/>
      <c r="F29" s="82" t="str">
        <f>IF(D29=0,"",IF(AND(D29&lt;=D11*1.3,D29&gt;=D11*0.8),TRUE,FALSE))</f>
        <v/>
      </c>
      <c r="G29" s="82">
        <f t="shared" si="3"/>
        <v>0</v>
      </c>
      <c r="H29" s="82">
        <v>2</v>
      </c>
      <c r="I29" s="167">
        <f t="shared" ref="I29:I36" si="4">G29*H29</f>
        <v>0</v>
      </c>
    </row>
    <row r="30" spans="1:9" s="2" customFormat="1" ht="111" x14ac:dyDescent="0.3">
      <c r="A30" s="3">
        <v>2.06</v>
      </c>
      <c r="B30" s="68" t="s">
        <v>103</v>
      </c>
      <c r="C30" s="81" t="s">
        <v>148</v>
      </c>
      <c r="D30" s="172"/>
      <c r="E30" s="82"/>
      <c r="F30" s="82" t="str">
        <f t="shared" ref="F30:F36" si="5">IF(D30=0,"",IF(AND(D30&lt;=D12*1.3,D30&gt;=D12*0.8),TRUE,FALSE))</f>
        <v/>
      </c>
      <c r="G30" s="82">
        <f t="shared" si="3"/>
        <v>0</v>
      </c>
      <c r="H30" s="82">
        <v>2</v>
      </c>
      <c r="I30" s="167">
        <f t="shared" si="4"/>
        <v>0</v>
      </c>
    </row>
    <row r="31" spans="1:9" s="2" customFormat="1" ht="55.5" x14ac:dyDescent="0.3">
      <c r="A31" s="3">
        <v>2.0699999999999998</v>
      </c>
      <c r="B31" s="68" t="s">
        <v>649</v>
      </c>
      <c r="C31" s="81" t="s">
        <v>148</v>
      </c>
      <c r="D31" s="172"/>
      <c r="E31" s="82"/>
      <c r="F31" s="82" t="str">
        <f t="shared" si="5"/>
        <v/>
      </c>
      <c r="G31" s="82">
        <f t="shared" si="3"/>
        <v>0</v>
      </c>
      <c r="H31" s="82">
        <v>3</v>
      </c>
      <c r="I31" s="167">
        <f t="shared" si="4"/>
        <v>0</v>
      </c>
    </row>
    <row r="32" spans="1:9" s="2" customFormat="1" ht="92.5" x14ac:dyDescent="0.3">
      <c r="A32" s="3">
        <v>2.08</v>
      </c>
      <c r="B32" s="68" t="s">
        <v>650</v>
      </c>
      <c r="C32" s="81" t="s">
        <v>148</v>
      </c>
      <c r="D32" s="172"/>
      <c r="E32" s="82"/>
      <c r="F32" s="82" t="str">
        <f t="shared" si="5"/>
        <v/>
      </c>
      <c r="G32" s="82">
        <f t="shared" si="3"/>
        <v>0</v>
      </c>
      <c r="H32" s="82">
        <v>1</v>
      </c>
      <c r="I32" s="167">
        <f t="shared" si="4"/>
        <v>0</v>
      </c>
    </row>
    <row r="33" spans="1:9" s="2" customFormat="1" ht="55.5" x14ac:dyDescent="0.3">
      <c r="A33" s="3">
        <v>2.09</v>
      </c>
      <c r="B33" s="68" t="s">
        <v>102</v>
      </c>
      <c r="C33" s="81" t="s">
        <v>148</v>
      </c>
      <c r="D33" s="172"/>
      <c r="E33" s="82"/>
      <c r="F33" s="82" t="str">
        <f t="shared" si="5"/>
        <v/>
      </c>
      <c r="G33" s="82">
        <f t="shared" si="3"/>
        <v>0</v>
      </c>
      <c r="H33" s="82">
        <v>1</v>
      </c>
      <c r="I33" s="167">
        <f t="shared" si="4"/>
        <v>0</v>
      </c>
    </row>
    <row r="34" spans="1:9" s="2" customFormat="1" ht="55.5" x14ac:dyDescent="0.3">
      <c r="A34" s="3">
        <v>2.1</v>
      </c>
      <c r="B34" s="68" t="s">
        <v>201</v>
      </c>
      <c r="C34" s="81" t="s">
        <v>185</v>
      </c>
      <c r="D34" s="172"/>
      <c r="E34" s="82"/>
      <c r="F34" s="82" t="str">
        <f t="shared" si="5"/>
        <v/>
      </c>
      <c r="G34" s="82">
        <f t="shared" si="3"/>
        <v>0</v>
      </c>
      <c r="H34" s="82">
        <v>8</v>
      </c>
      <c r="I34" s="167">
        <f t="shared" si="4"/>
        <v>0</v>
      </c>
    </row>
    <row r="35" spans="1:9" s="2" customFormat="1" ht="37" x14ac:dyDescent="0.3">
      <c r="A35" s="3">
        <v>2.11</v>
      </c>
      <c r="B35" s="68" t="s">
        <v>202</v>
      </c>
      <c r="C35" s="81" t="s">
        <v>148</v>
      </c>
      <c r="D35" s="172"/>
      <c r="E35" s="82"/>
      <c r="F35" s="82" t="str">
        <f t="shared" si="5"/>
        <v/>
      </c>
      <c r="G35" s="82">
        <f t="shared" si="3"/>
        <v>0</v>
      </c>
      <c r="H35" s="82">
        <v>0.25</v>
      </c>
      <c r="I35" s="167">
        <f t="shared" si="4"/>
        <v>0</v>
      </c>
    </row>
    <row r="36" spans="1:9" s="2" customFormat="1" ht="37" x14ac:dyDescent="0.3">
      <c r="A36" s="3">
        <v>2.12</v>
      </c>
      <c r="B36" s="68" t="s">
        <v>652</v>
      </c>
      <c r="C36" s="81" t="s">
        <v>148</v>
      </c>
      <c r="D36" s="172"/>
      <c r="E36" s="82"/>
      <c r="F36" s="82" t="str">
        <f t="shared" si="5"/>
        <v/>
      </c>
      <c r="G36" s="82">
        <f t="shared" si="3"/>
        <v>0</v>
      </c>
      <c r="H36" s="82">
        <v>0.25</v>
      </c>
      <c r="I36" s="167">
        <f t="shared" si="4"/>
        <v>0</v>
      </c>
    </row>
    <row r="37" spans="1:9" s="2" customFormat="1" ht="21.5" thickBot="1" x14ac:dyDescent="0.35">
      <c r="A37" s="5"/>
      <c r="B37" s="72" t="s">
        <v>257</v>
      </c>
      <c r="C37" s="269"/>
      <c r="D37" s="270"/>
      <c r="E37" s="270"/>
      <c r="F37" s="270"/>
      <c r="G37" s="270"/>
      <c r="H37" s="271"/>
      <c r="I37" s="233">
        <f>SUM(I24:I36)</f>
        <v>0</v>
      </c>
    </row>
    <row r="38" spans="1:9" s="2" customFormat="1" ht="14.5" customHeight="1" x14ac:dyDescent="0.3">
      <c r="A38" s="20"/>
      <c r="B38" s="70"/>
      <c r="C38" s="84"/>
      <c r="D38" s="84"/>
      <c r="E38" s="84"/>
      <c r="F38" s="84"/>
      <c r="G38" s="84"/>
      <c r="H38" s="84"/>
      <c r="I38" s="84"/>
    </row>
    <row r="39" spans="1:9" s="2" customFormat="1" ht="15" customHeight="1" thickBot="1" x14ac:dyDescent="0.35">
      <c r="A39" s="20"/>
      <c r="B39" s="70"/>
      <c r="C39" s="84"/>
      <c r="D39" s="84"/>
      <c r="E39" s="84"/>
      <c r="F39" s="84"/>
      <c r="G39" s="84"/>
      <c r="H39" s="84"/>
      <c r="I39" s="84"/>
    </row>
    <row r="40" spans="1:9" ht="88.5" customHeight="1" thickBot="1" x14ac:dyDescent="0.4">
      <c r="A40" s="230" t="s">
        <v>0</v>
      </c>
      <c r="B40" s="170" t="s">
        <v>3</v>
      </c>
      <c r="C40" s="170" t="s">
        <v>693</v>
      </c>
      <c r="D40" s="170" t="s">
        <v>1</v>
      </c>
      <c r="E40" s="170" t="s">
        <v>255</v>
      </c>
      <c r="F40" s="170" t="s">
        <v>256</v>
      </c>
      <c r="G40" s="170" t="s">
        <v>2</v>
      </c>
      <c r="H40" s="170" t="s">
        <v>216</v>
      </c>
      <c r="I40" s="231" t="s">
        <v>253</v>
      </c>
    </row>
    <row r="41" spans="1:9" s="2" customFormat="1" ht="121" customHeight="1" x14ac:dyDescent="0.3">
      <c r="A41" s="16">
        <v>3</v>
      </c>
      <c r="B41" s="65" t="s">
        <v>600</v>
      </c>
      <c r="C41" s="297"/>
      <c r="D41" s="298"/>
      <c r="E41" s="298"/>
      <c r="F41" s="298"/>
      <c r="G41" s="298"/>
      <c r="H41" s="298"/>
      <c r="I41" s="299"/>
    </row>
    <row r="42" spans="1:9" s="2" customFormat="1" ht="55.5" x14ac:dyDescent="0.3">
      <c r="A42" s="3">
        <v>3.01</v>
      </c>
      <c r="B42" s="66" t="s">
        <v>643</v>
      </c>
      <c r="C42" s="81" t="s">
        <v>185</v>
      </c>
      <c r="D42" s="172"/>
      <c r="E42" s="82"/>
      <c r="F42" s="82" t="str">
        <f>IF(D42=0,"",IF(AND(D42&lt;=D6*1.3,D42&gt;=D6*0.8),TRUE,FALSE))</f>
        <v/>
      </c>
      <c r="G42" s="82">
        <f>D42</f>
        <v>0</v>
      </c>
      <c r="H42" s="82">
        <v>8</v>
      </c>
      <c r="I42" s="167">
        <f>G42*H42</f>
        <v>0</v>
      </c>
    </row>
    <row r="43" spans="1:9" s="2" customFormat="1" ht="55.5" x14ac:dyDescent="0.3">
      <c r="A43" s="3">
        <v>3.02</v>
      </c>
      <c r="B43" s="66" t="s">
        <v>644</v>
      </c>
      <c r="C43" s="81" t="s">
        <v>185</v>
      </c>
      <c r="D43" s="172"/>
      <c r="E43" s="82"/>
      <c r="F43" s="82" t="str">
        <f t="shared" ref="F43:F45" si="6">IF(D43=0,"",IF(AND(D43&lt;=D7*1.3,D43&gt;=D7*0.8),TRUE,FALSE))</f>
        <v/>
      </c>
      <c r="G43" s="82">
        <f>D43</f>
        <v>0</v>
      </c>
      <c r="H43" s="82">
        <v>1</v>
      </c>
      <c r="I43" s="167">
        <f t="shared" ref="I43:I45" si="7">G43*H43</f>
        <v>0</v>
      </c>
    </row>
    <row r="44" spans="1:9" s="2" customFormat="1" ht="55.5" x14ac:dyDescent="0.3">
      <c r="A44" s="3">
        <v>3.03</v>
      </c>
      <c r="B44" s="66" t="s">
        <v>282</v>
      </c>
      <c r="C44" s="81" t="s">
        <v>185</v>
      </c>
      <c r="D44" s="172"/>
      <c r="E44" s="82"/>
      <c r="F44" s="82" t="str">
        <f t="shared" si="6"/>
        <v/>
      </c>
      <c r="G44" s="82">
        <f>D44</f>
        <v>0</v>
      </c>
      <c r="H44" s="82">
        <v>0.5</v>
      </c>
      <c r="I44" s="167">
        <f t="shared" si="7"/>
        <v>0</v>
      </c>
    </row>
    <row r="45" spans="1:9" s="2" customFormat="1" ht="74" x14ac:dyDescent="0.3">
      <c r="A45" s="3">
        <v>3.04</v>
      </c>
      <c r="B45" s="66" t="s">
        <v>283</v>
      </c>
      <c r="C45" s="81" t="s">
        <v>185</v>
      </c>
      <c r="D45" s="172"/>
      <c r="E45" s="82"/>
      <c r="F45" s="82" t="str">
        <f t="shared" si="6"/>
        <v/>
      </c>
      <c r="G45" s="82">
        <f>D45</f>
        <v>0</v>
      </c>
      <c r="H45" s="82">
        <v>0.5</v>
      </c>
      <c r="I45" s="167">
        <f t="shared" si="7"/>
        <v>0</v>
      </c>
    </row>
    <row r="46" spans="1:9" s="2" customFormat="1" ht="21" x14ac:dyDescent="0.3">
      <c r="A46" s="4"/>
      <c r="B46" s="71" t="s">
        <v>645</v>
      </c>
      <c r="C46" s="283"/>
      <c r="D46" s="284"/>
      <c r="E46" s="284"/>
      <c r="F46" s="284"/>
      <c r="G46" s="284"/>
      <c r="H46" s="284"/>
      <c r="I46" s="300"/>
    </row>
    <row r="47" spans="1:9" s="2" customFormat="1" ht="111" x14ac:dyDescent="0.3">
      <c r="A47" s="3">
        <v>3.05</v>
      </c>
      <c r="B47" s="66" t="s">
        <v>103</v>
      </c>
      <c r="C47" s="81" t="s">
        <v>148</v>
      </c>
      <c r="D47" s="172"/>
      <c r="E47" s="82"/>
      <c r="F47" s="82" t="str">
        <f>IF(D47=0,"",IF(AND(D47&lt;=D12*1.3,D47&gt;=D12*0.8),TRUE,FALSE))</f>
        <v/>
      </c>
      <c r="G47" s="82">
        <f t="shared" ref="G47:G53" si="8">D47</f>
        <v>0</v>
      </c>
      <c r="H47" s="82">
        <v>1</v>
      </c>
      <c r="I47" s="167">
        <f t="shared" ref="I47:I53" si="9">G47*H47</f>
        <v>0</v>
      </c>
    </row>
    <row r="48" spans="1:9" s="2" customFormat="1" ht="77.5" customHeight="1" x14ac:dyDescent="0.3">
      <c r="A48" s="3">
        <v>3.06</v>
      </c>
      <c r="B48" s="68" t="s">
        <v>649</v>
      </c>
      <c r="C48" s="81" t="s">
        <v>148</v>
      </c>
      <c r="D48" s="172"/>
      <c r="E48" s="82"/>
      <c r="F48" s="82" t="str">
        <f>IF(D48=0,"",IF(AND(D48&lt;=D13*1.3,D48&gt;=D13*0.8),TRUE,FALSE))</f>
        <v/>
      </c>
      <c r="G48" s="82">
        <f t="shared" si="8"/>
        <v>0</v>
      </c>
      <c r="H48" s="82">
        <v>2</v>
      </c>
      <c r="I48" s="167">
        <f t="shared" si="9"/>
        <v>0</v>
      </c>
    </row>
    <row r="49" spans="1:9" s="2" customFormat="1" ht="92.5" x14ac:dyDescent="0.3">
      <c r="A49" s="3">
        <v>3.07</v>
      </c>
      <c r="B49" s="68" t="s">
        <v>650</v>
      </c>
      <c r="C49" s="81" t="s">
        <v>148</v>
      </c>
      <c r="D49" s="172"/>
      <c r="E49" s="82"/>
      <c r="F49" s="82" t="str">
        <f>IF(D49=0,"",IF(AND(D49&lt;=D14*1.3,D49&gt;=D14*0.8),TRUE,FALSE))</f>
        <v/>
      </c>
      <c r="G49" s="82">
        <f t="shared" si="8"/>
        <v>0</v>
      </c>
      <c r="H49" s="82">
        <v>1</v>
      </c>
      <c r="I49" s="167">
        <f t="shared" si="9"/>
        <v>0</v>
      </c>
    </row>
    <row r="50" spans="1:9" s="2" customFormat="1" ht="55.5" x14ac:dyDescent="0.3">
      <c r="A50" s="3">
        <v>3.08</v>
      </c>
      <c r="B50" s="68" t="s">
        <v>102</v>
      </c>
      <c r="C50" s="81" t="s">
        <v>148</v>
      </c>
      <c r="D50" s="172"/>
      <c r="E50" s="82"/>
      <c r="F50" s="82" t="str">
        <f>IF(D50=0,"",IF(AND(D50&lt;=D15*1.3,D50&gt;=D15*0.8),TRUE,FALSE))</f>
        <v/>
      </c>
      <c r="G50" s="82">
        <f t="shared" si="8"/>
        <v>0</v>
      </c>
      <c r="H50" s="82">
        <v>1</v>
      </c>
      <c r="I50" s="167">
        <f t="shared" si="9"/>
        <v>0</v>
      </c>
    </row>
    <row r="51" spans="1:9" s="2" customFormat="1" ht="37" x14ac:dyDescent="0.3">
      <c r="A51" s="3">
        <v>3.09</v>
      </c>
      <c r="B51" s="68" t="s">
        <v>202</v>
      </c>
      <c r="C51" s="81" t="s">
        <v>148</v>
      </c>
      <c r="D51" s="172"/>
      <c r="E51" s="82"/>
      <c r="F51" s="82" t="str">
        <f>IF(D51=0,"",IF(AND(D51&lt;=D17*1.3,D51&gt;=D17*0.8),TRUE,FALSE))</f>
        <v/>
      </c>
      <c r="G51" s="82">
        <f t="shared" si="8"/>
        <v>0</v>
      </c>
      <c r="H51" s="82">
        <v>0.25</v>
      </c>
      <c r="I51" s="167">
        <f t="shared" si="9"/>
        <v>0</v>
      </c>
    </row>
    <row r="52" spans="1:9" s="2" customFormat="1" ht="37" x14ac:dyDescent="0.3">
      <c r="A52" s="3">
        <v>3.1</v>
      </c>
      <c r="B52" s="68" t="s">
        <v>653</v>
      </c>
      <c r="C52" s="81" t="s">
        <v>148</v>
      </c>
      <c r="D52" s="172"/>
      <c r="E52" s="82"/>
      <c r="F52" s="82" t="str">
        <f>IF(D52=0,"",IF(AND(D52&lt;=D18*1.3,D52&gt;=D18*0.8),TRUE,FALSE))</f>
        <v/>
      </c>
      <c r="G52" s="82">
        <f t="shared" si="8"/>
        <v>0</v>
      </c>
      <c r="H52" s="82">
        <v>0.25</v>
      </c>
      <c r="I52" s="167">
        <f t="shared" si="9"/>
        <v>0</v>
      </c>
    </row>
    <row r="53" spans="1:9" s="2" customFormat="1" ht="55.5" x14ac:dyDescent="0.3">
      <c r="A53" s="22">
        <v>3.11</v>
      </c>
      <c r="B53" s="68" t="s">
        <v>201</v>
      </c>
      <c r="C53" s="81" t="s">
        <v>185</v>
      </c>
      <c r="D53" s="172"/>
      <c r="E53" s="82"/>
      <c r="F53" s="82" t="str">
        <f>IF(D53=0,"",IF(AND(D53&lt;=D16*1.3,D53&gt;=D16*0.8),TRUE,FALSE))</f>
        <v/>
      </c>
      <c r="G53" s="82">
        <f t="shared" si="8"/>
        <v>0</v>
      </c>
      <c r="H53" s="82">
        <v>8</v>
      </c>
      <c r="I53" s="167">
        <f t="shared" si="9"/>
        <v>0</v>
      </c>
    </row>
    <row r="54" spans="1:9" s="2" customFormat="1" ht="39" customHeight="1" thickBot="1" x14ac:dyDescent="0.35">
      <c r="A54" s="5"/>
      <c r="B54" s="72" t="s">
        <v>258</v>
      </c>
      <c r="C54" s="269"/>
      <c r="D54" s="270"/>
      <c r="E54" s="270"/>
      <c r="F54" s="270"/>
      <c r="G54" s="270"/>
      <c r="H54" s="271"/>
      <c r="I54" s="233">
        <f>SUM(I42:I53)</f>
        <v>0</v>
      </c>
    </row>
    <row r="55" spans="1:9" s="2" customFormat="1" ht="14.5" customHeight="1" x14ac:dyDescent="0.3">
      <c r="A55" s="20"/>
      <c r="C55" s="84"/>
      <c r="D55" s="84"/>
      <c r="E55" s="84"/>
      <c r="F55" s="84"/>
      <c r="G55" s="84"/>
      <c r="H55" s="84"/>
      <c r="I55" s="84"/>
    </row>
    <row r="56" spans="1:9" s="2" customFormat="1" ht="15" customHeight="1" thickBot="1" x14ac:dyDescent="0.35">
      <c r="A56" s="20"/>
      <c r="C56" s="84"/>
      <c r="D56" s="84"/>
      <c r="E56" s="84"/>
      <c r="F56" s="84"/>
      <c r="G56" s="84"/>
      <c r="H56" s="84"/>
      <c r="I56" s="84"/>
    </row>
    <row r="57" spans="1:9" ht="88.5" customHeight="1" thickBot="1" x14ac:dyDescent="0.4">
      <c r="A57" s="230" t="s">
        <v>0</v>
      </c>
      <c r="B57" s="170" t="s">
        <v>3</v>
      </c>
      <c r="C57" s="170" t="s">
        <v>693</v>
      </c>
      <c r="D57" s="170" t="s">
        <v>1</v>
      </c>
      <c r="E57" s="170" t="s">
        <v>255</v>
      </c>
      <c r="F57" s="170" t="s">
        <v>256</v>
      </c>
      <c r="G57" s="170" t="s">
        <v>2</v>
      </c>
      <c r="H57" s="170" t="s">
        <v>216</v>
      </c>
      <c r="I57" s="231" t="s">
        <v>253</v>
      </c>
    </row>
    <row r="58" spans="1:9" s="2" customFormat="1" ht="84" x14ac:dyDescent="0.3">
      <c r="A58" s="16">
        <v>4</v>
      </c>
      <c r="B58" s="65" t="s">
        <v>601</v>
      </c>
      <c r="C58" s="297"/>
      <c r="D58" s="298"/>
      <c r="E58" s="298"/>
      <c r="F58" s="298"/>
      <c r="G58" s="298"/>
      <c r="H58" s="298"/>
      <c r="I58" s="299"/>
    </row>
    <row r="59" spans="1:9" s="2" customFormat="1" ht="55.5" x14ac:dyDescent="0.3">
      <c r="A59" s="3">
        <v>4.01</v>
      </c>
      <c r="B59" s="66" t="s">
        <v>284</v>
      </c>
      <c r="C59" s="81" t="s">
        <v>185</v>
      </c>
      <c r="D59" s="172"/>
      <c r="E59" s="82"/>
      <c r="F59" s="82" t="str">
        <f>IF(D59=0,"",IF(AND(D59&lt;=D42*1.3,D59&gt;=D42*0.8),TRUE,FALSE))</f>
        <v/>
      </c>
      <c r="G59" s="82">
        <f>D59</f>
        <v>0</v>
      </c>
      <c r="H59" s="82">
        <v>8</v>
      </c>
      <c r="I59" s="167">
        <f>G59*H59</f>
        <v>0</v>
      </c>
    </row>
    <row r="60" spans="1:9" s="2" customFormat="1" ht="55.5" customHeight="1" x14ac:dyDescent="0.3">
      <c r="A60" s="3">
        <v>4.0199999999999996</v>
      </c>
      <c r="B60" s="66" t="s">
        <v>285</v>
      </c>
      <c r="C60" s="81" t="s">
        <v>185</v>
      </c>
      <c r="D60" s="172"/>
      <c r="E60" s="82"/>
      <c r="F60" s="82" t="str">
        <f t="shared" ref="F60:F62" si="10">IF(D60=0,"",IF(AND(D60&lt;=D43*1.3,D60&gt;=D43*0.8),TRUE,FALSE))</f>
        <v/>
      </c>
      <c r="G60" s="82">
        <f t="shared" ref="G60:G70" si="11">D60</f>
        <v>0</v>
      </c>
      <c r="H60" s="82">
        <v>1</v>
      </c>
      <c r="I60" s="167">
        <f>G60*H60</f>
        <v>0</v>
      </c>
    </row>
    <row r="61" spans="1:9" s="2" customFormat="1" ht="55.5" x14ac:dyDescent="0.3">
      <c r="A61" s="3">
        <v>4.03</v>
      </c>
      <c r="B61" s="66" t="s">
        <v>286</v>
      </c>
      <c r="C61" s="81" t="s">
        <v>185</v>
      </c>
      <c r="D61" s="172"/>
      <c r="E61" s="82"/>
      <c r="F61" s="82" t="str">
        <f t="shared" si="10"/>
        <v/>
      </c>
      <c r="G61" s="82">
        <f t="shared" si="11"/>
        <v>0</v>
      </c>
      <c r="H61" s="82">
        <v>0.5</v>
      </c>
      <c r="I61" s="167">
        <f>G61*H61</f>
        <v>0</v>
      </c>
    </row>
    <row r="62" spans="1:9" s="2" customFormat="1" ht="74" x14ac:dyDescent="0.3">
      <c r="A62" s="3">
        <v>4.04</v>
      </c>
      <c r="B62" s="66" t="s">
        <v>287</v>
      </c>
      <c r="C62" s="81" t="s">
        <v>185</v>
      </c>
      <c r="D62" s="172"/>
      <c r="E62" s="82"/>
      <c r="F62" s="82" t="str">
        <f t="shared" si="10"/>
        <v/>
      </c>
      <c r="G62" s="82">
        <f t="shared" si="11"/>
        <v>0</v>
      </c>
      <c r="H62" s="82">
        <v>0.5</v>
      </c>
      <c r="I62" s="167">
        <f>G62*H62</f>
        <v>0</v>
      </c>
    </row>
    <row r="63" spans="1:9" s="2" customFormat="1" ht="21" x14ac:dyDescent="0.3">
      <c r="A63" s="4"/>
      <c r="B63" s="71" t="s">
        <v>269</v>
      </c>
      <c r="C63" s="318"/>
      <c r="D63" s="319"/>
      <c r="E63" s="319"/>
      <c r="F63" s="319"/>
      <c r="G63" s="319"/>
      <c r="H63" s="319"/>
      <c r="I63" s="320"/>
    </row>
    <row r="64" spans="1:9" s="2" customFormat="1" ht="111" x14ac:dyDescent="0.3">
      <c r="A64" s="3">
        <v>4.05</v>
      </c>
      <c r="B64" s="68" t="s">
        <v>103</v>
      </c>
      <c r="C64" s="81" t="s">
        <v>148</v>
      </c>
      <c r="D64" s="172"/>
      <c r="E64" s="82"/>
      <c r="F64" s="82" t="str">
        <f>IF(D64=0,"",IF(AND(D64&lt;=D47*1.3,D64&gt;=D47*0.8),TRUE,FALSE))</f>
        <v/>
      </c>
      <c r="G64" s="82">
        <f t="shared" si="11"/>
        <v>0</v>
      </c>
      <c r="H64" s="82">
        <v>1</v>
      </c>
      <c r="I64" s="167">
        <f t="shared" ref="I64:I70" si="12">G64*H64</f>
        <v>0</v>
      </c>
    </row>
    <row r="65" spans="1:9" s="2" customFormat="1" ht="55.5" x14ac:dyDescent="0.3">
      <c r="A65" s="3">
        <v>4.0599999999999996</v>
      </c>
      <c r="B65" s="68" t="s">
        <v>649</v>
      </c>
      <c r="C65" s="81" t="s">
        <v>148</v>
      </c>
      <c r="D65" s="172"/>
      <c r="E65" s="82"/>
      <c r="F65" s="82" t="str">
        <f t="shared" ref="F65:F70" si="13">IF(D65=0,"",IF(AND(D65&lt;=D48*1.3,D65&gt;=D48*0.8),TRUE,FALSE))</f>
        <v/>
      </c>
      <c r="G65" s="82">
        <f t="shared" si="11"/>
        <v>0</v>
      </c>
      <c r="H65" s="82">
        <v>2</v>
      </c>
      <c r="I65" s="167">
        <f t="shared" si="12"/>
        <v>0</v>
      </c>
    </row>
    <row r="66" spans="1:9" s="2" customFormat="1" ht="92.5" x14ac:dyDescent="0.3">
      <c r="A66" s="3">
        <v>4.07</v>
      </c>
      <c r="B66" s="68" t="s">
        <v>650</v>
      </c>
      <c r="C66" s="81" t="s">
        <v>148</v>
      </c>
      <c r="D66" s="172"/>
      <c r="E66" s="82"/>
      <c r="F66" s="82" t="str">
        <f t="shared" si="13"/>
        <v/>
      </c>
      <c r="G66" s="82">
        <f t="shared" si="11"/>
        <v>0</v>
      </c>
      <c r="H66" s="82">
        <v>1</v>
      </c>
      <c r="I66" s="167">
        <f t="shared" si="12"/>
        <v>0</v>
      </c>
    </row>
    <row r="67" spans="1:9" s="2" customFormat="1" ht="55.5" x14ac:dyDescent="0.3">
      <c r="A67" s="3">
        <v>4.08</v>
      </c>
      <c r="B67" s="68" t="s">
        <v>102</v>
      </c>
      <c r="C67" s="81" t="s">
        <v>148</v>
      </c>
      <c r="D67" s="172"/>
      <c r="E67" s="82"/>
      <c r="F67" s="82" t="str">
        <f t="shared" si="13"/>
        <v/>
      </c>
      <c r="G67" s="82">
        <f t="shared" si="11"/>
        <v>0</v>
      </c>
      <c r="H67" s="82">
        <v>1</v>
      </c>
      <c r="I67" s="167">
        <f t="shared" si="12"/>
        <v>0</v>
      </c>
    </row>
    <row r="68" spans="1:9" s="2" customFormat="1" ht="37" x14ac:dyDescent="0.3">
      <c r="A68" s="3">
        <v>4.09</v>
      </c>
      <c r="B68" s="68" t="s">
        <v>202</v>
      </c>
      <c r="C68" s="81" t="s">
        <v>148</v>
      </c>
      <c r="D68" s="172"/>
      <c r="E68" s="82"/>
      <c r="F68" s="82" t="str">
        <f t="shared" si="13"/>
        <v/>
      </c>
      <c r="G68" s="82">
        <f t="shared" si="11"/>
        <v>0</v>
      </c>
      <c r="H68" s="82">
        <v>0.25</v>
      </c>
      <c r="I68" s="167">
        <f t="shared" si="12"/>
        <v>0</v>
      </c>
    </row>
    <row r="69" spans="1:9" s="2" customFormat="1" ht="37" x14ac:dyDescent="0.3">
      <c r="A69" s="3">
        <v>4.0999999999999996</v>
      </c>
      <c r="B69" s="68" t="s">
        <v>653</v>
      </c>
      <c r="C69" s="81" t="s">
        <v>148</v>
      </c>
      <c r="D69" s="172"/>
      <c r="E69" s="82"/>
      <c r="F69" s="82" t="str">
        <f t="shared" si="13"/>
        <v/>
      </c>
      <c r="G69" s="82">
        <f t="shared" si="11"/>
        <v>0</v>
      </c>
      <c r="H69" s="82">
        <v>0.25</v>
      </c>
      <c r="I69" s="167">
        <f t="shared" si="12"/>
        <v>0</v>
      </c>
    </row>
    <row r="70" spans="1:9" s="2" customFormat="1" ht="55.5" x14ac:dyDescent="0.3">
      <c r="A70" s="3">
        <v>4.1100000000000003</v>
      </c>
      <c r="B70" s="68" t="s">
        <v>201</v>
      </c>
      <c r="C70" s="81" t="s">
        <v>185</v>
      </c>
      <c r="D70" s="172"/>
      <c r="E70" s="85"/>
      <c r="F70" s="82" t="str">
        <f t="shared" si="13"/>
        <v/>
      </c>
      <c r="G70" s="136">
        <f t="shared" si="11"/>
        <v>0</v>
      </c>
      <c r="H70" s="136">
        <v>8</v>
      </c>
      <c r="I70" s="232">
        <f t="shared" si="12"/>
        <v>0</v>
      </c>
    </row>
    <row r="71" spans="1:9" s="2" customFormat="1" ht="21.5" thickBot="1" x14ac:dyDescent="0.35">
      <c r="A71" s="5"/>
      <c r="B71" s="46" t="s">
        <v>626</v>
      </c>
      <c r="C71" s="269"/>
      <c r="D71" s="270"/>
      <c r="E71" s="270"/>
      <c r="F71" s="270"/>
      <c r="G71" s="270"/>
      <c r="H71" s="271"/>
      <c r="I71" s="233">
        <f>SUM(I59:I70)</f>
        <v>0</v>
      </c>
    </row>
    <row r="72" spans="1:9" customFormat="1" ht="14" x14ac:dyDescent="0.3"/>
    <row r="73" spans="1:9" customFormat="1" ht="14.5" thickBot="1" x14ac:dyDescent="0.35"/>
    <row r="74" spans="1:9" s="150" customFormat="1" ht="56" thickBot="1" x14ac:dyDescent="0.35">
      <c r="A74" s="171" t="s">
        <v>0</v>
      </c>
      <c r="B74" s="164" t="s">
        <v>3</v>
      </c>
      <c r="C74" s="164" t="s">
        <v>693</v>
      </c>
      <c r="D74" s="164" t="s">
        <v>1</v>
      </c>
      <c r="E74" s="164" t="s">
        <v>255</v>
      </c>
      <c r="F74" s="164" t="s">
        <v>256</v>
      </c>
      <c r="G74" s="164" t="s">
        <v>2</v>
      </c>
      <c r="H74" s="164" t="s">
        <v>216</v>
      </c>
      <c r="I74" s="165" t="s">
        <v>253</v>
      </c>
    </row>
    <row r="75" spans="1:9" ht="21" x14ac:dyDescent="0.35">
      <c r="A75" s="141">
        <v>5</v>
      </c>
      <c r="B75" s="163" t="s">
        <v>592</v>
      </c>
      <c r="C75" s="314"/>
      <c r="D75" s="314"/>
      <c r="E75" s="314"/>
      <c r="F75" s="314"/>
      <c r="G75" s="314"/>
      <c r="H75" s="314"/>
      <c r="I75" s="315"/>
    </row>
    <row r="76" spans="1:9" ht="40" customHeight="1" x14ac:dyDescent="0.35">
      <c r="A76" s="227">
        <v>5.0999999999999996</v>
      </c>
      <c r="B76" s="179" t="s">
        <v>593</v>
      </c>
      <c r="C76" s="281"/>
      <c r="D76" s="281"/>
      <c r="E76" s="281"/>
      <c r="F76" s="281"/>
      <c r="G76" s="281"/>
      <c r="H76" s="281"/>
      <c r="I76" s="282"/>
    </row>
    <row r="77" spans="1:9" ht="122.25" customHeight="1" x14ac:dyDescent="0.35">
      <c r="A77" s="228" t="s">
        <v>341</v>
      </c>
      <c r="B77" s="176" t="s">
        <v>344</v>
      </c>
      <c r="C77" s="316"/>
      <c r="D77" s="316"/>
      <c r="E77" s="316"/>
      <c r="F77" s="316"/>
      <c r="G77" s="316"/>
      <c r="H77" s="316"/>
      <c r="I77" s="317"/>
    </row>
    <row r="78" spans="1:9" s="137" customFormat="1" ht="55.5" x14ac:dyDescent="0.3">
      <c r="A78" s="151" t="s">
        <v>362</v>
      </c>
      <c r="B78" s="152" t="s">
        <v>312</v>
      </c>
      <c r="C78" s="153" t="s">
        <v>148</v>
      </c>
      <c r="D78" s="173"/>
      <c r="E78" s="154"/>
      <c r="F78" s="154"/>
      <c r="G78" s="154">
        <f>D78</f>
        <v>0</v>
      </c>
      <c r="H78" s="82">
        <v>3</v>
      </c>
      <c r="I78" s="229">
        <f>H78*G78</f>
        <v>0</v>
      </c>
    </row>
    <row r="79" spans="1:9" s="137" customFormat="1" ht="55.5" x14ac:dyDescent="0.3">
      <c r="A79" s="3" t="s">
        <v>363</v>
      </c>
      <c r="B79" s="148" t="s">
        <v>313</v>
      </c>
      <c r="C79" s="138" t="s">
        <v>148</v>
      </c>
      <c r="D79" s="172"/>
      <c r="E79" s="82"/>
      <c r="F79" s="82"/>
      <c r="G79" s="154">
        <f t="shared" ref="G79:G90" si="14">D79</f>
        <v>0</v>
      </c>
      <c r="H79" s="82">
        <v>1</v>
      </c>
      <c r="I79" s="167">
        <f t="shared" ref="I79:I90" si="15">H79*G79</f>
        <v>0</v>
      </c>
    </row>
    <row r="80" spans="1:9" s="137" customFormat="1" ht="18.5" x14ac:dyDescent="0.35">
      <c r="A80" s="3" t="s">
        <v>364</v>
      </c>
      <c r="B80" s="149" t="s">
        <v>314</v>
      </c>
      <c r="C80" s="139" t="s">
        <v>148</v>
      </c>
      <c r="D80" s="172"/>
      <c r="E80" s="82"/>
      <c r="F80" s="82"/>
      <c r="G80" s="154">
        <f t="shared" si="14"/>
        <v>0</v>
      </c>
      <c r="H80" s="82">
        <v>1</v>
      </c>
      <c r="I80" s="167">
        <f t="shared" si="15"/>
        <v>0</v>
      </c>
    </row>
    <row r="81" spans="1:10" s="137" customFormat="1" ht="52.5" x14ac:dyDescent="0.35">
      <c r="A81" s="3" t="s">
        <v>365</v>
      </c>
      <c r="B81" s="149" t="s">
        <v>605</v>
      </c>
      <c r="C81" s="139" t="s">
        <v>148</v>
      </c>
      <c r="D81" s="172"/>
      <c r="E81" s="82"/>
      <c r="F81" s="82"/>
      <c r="G81" s="154">
        <f t="shared" si="14"/>
        <v>0</v>
      </c>
      <c r="H81" s="82">
        <v>41</v>
      </c>
      <c r="I81" s="167">
        <f t="shared" si="15"/>
        <v>0</v>
      </c>
    </row>
    <row r="82" spans="1:10" s="137" customFormat="1" ht="52.5" x14ac:dyDescent="0.35">
      <c r="A82" s="3" t="s">
        <v>366</v>
      </c>
      <c r="B82" s="149" t="s">
        <v>606</v>
      </c>
      <c r="C82" s="139" t="s">
        <v>148</v>
      </c>
      <c r="D82" s="172"/>
      <c r="E82" s="82"/>
      <c r="F82" s="82"/>
      <c r="G82" s="154">
        <f t="shared" si="14"/>
        <v>0</v>
      </c>
      <c r="H82" s="82">
        <v>5</v>
      </c>
      <c r="I82" s="167">
        <f t="shared" si="15"/>
        <v>0</v>
      </c>
    </row>
    <row r="83" spans="1:10" s="137" customFormat="1" ht="52.5" x14ac:dyDescent="0.35">
      <c r="A83" s="3" t="s">
        <v>367</v>
      </c>
      <c r="B83" s="149" t="s">
        <v>607</v>
      </c>
      <c r="C83" s="139" t="s">
        <v>148</v>
      </c>
      <c r="D83" s="172"/>
      <c r="E83" s="82"/>
      <c r="F83" s="82"/>
      <c r="G83" s="154">
        <f t="shared" si="14"/>
        <v>0</v>
      </c>
      <c r="H83" s="82">
        <v>5</v>
      </c>
      <c r="I83" s="167">
        <f t="shared" si="15"/>
        <v>0</v>
      </c>
    </row>
    <row r="84" spans="1:10" s="137" customFormat="1" ht="52.5" x14ac:dyDescent="0.35">
      <c r="A84" s="3" t="s">
        <v>368</v>
      </c>
      <c r="B84" s="149" t="s">
        <v>608</v>
      </c>
      <c r="C84" s="139" t="s">
        <v>148</v>
      </c>
      <c r="D84" s="172"/>
      <c r="E84" s="82"/>
      <c r="F84" s="82"/>
      <c r="G84" s="154">
        <f t="shared" si="14"/>
        <v>0</v>
      </c>
      <c r="H84" s="82">
        <v>5</v>
      </c>
      <c r="I84" s="167">
        <f t="shared" si="15"/>
        <v>0</v>
      </c>
    </row>
    <row r="85" spans="1:10" s="137" customFormat="1" ht="70" x14ac:dyDescent="0.35">
      <c r="A85" s="3" t="s">
        <v>369</v>
      </c>
      <c r="B85" s="149" t="s">
        <v>315</v>
      </c>
      <c r="C85" s="139" t="s">
        <v>148</v>
      </c>
      <c r="D85" s="172"/>
      <c r="E85" s="82"/>
      <c r="F85" s="82"/>
      <c r="G85" s="154">
        <f t="shared" si="14"/>
        <v>0</v>
      </c>
      <c r="H85" s="82">
        <v>3</v>
      </c>
      <c r="I85" s="167">
        <f t="shared" si="15"/>
        <v>0</v>
      </c>
    </row>
    <row r="86" spans="1:10" s="137" customFormat="1" ht="18.5" x14ac:dyDescent="0.35">
      <c r="A86" s="3" t="s">
        <v>370</v>
      </c>
      <c r="B86" s="149" t="s">
        <v>316</v>
      </c>
      <c r="C86" s="139" t="s">
        <v>148</v>
      </c>
      <c r="D86" s="172"/>
      <c r="E86" s="82"/>
      <c r="F86" s="82"/>
      <c r="G86" s="154">
        <f t="shared" si="14"/>
        <v>0</v>
      </c>
      <c r="H86" s="82">
        <v>6</v>
      </c>
      <c r="I86" s="167">
        <f t="shared" si="15"/>
        <v>0</v>
      </c>
    </row>
    <row r="87" spans="1:10" s="137" customFormat="1" ht="18.5" x14ac:dyDescent="0.35">
      <c r="A87" s="3" t="s">
        <v>371</v>
      </c>
      <c r="B87" s="149" t="s">
        <v>317</v>
      </c>
      <c r="C87" s="139" t="s">
        <v>148</v>
      </c>
      <c r="D87" s="172"/>
      <c r="E87" s="82"/>
      <c r="F87" s="82"/>
      <c r="G87" s="154">
        <f t="shared" si="14"/>
        <v>0</v>
      </c>
      <c r="H87" s="82">
        <v>6</v>
      </c>
      <c r="I87" s="167">
        <f t="shared" si="15"/>
        <v>0</v>
      </c>
    </row>
    <row r="88" spans="1:10" s="137" customFormat="1" ht="18.5" x14ac:dyDescent="0.35">
      <c r="A88" s="3" t="s">
        <v>372</v>
      </c>
      <c r="B88" s="149" t="s">
        <v>318</v>
      </c>
      <c r="C88" s="139" t="s">
        <v>148</v>
      </c>
      <c r="D88" s="172"/>
      <c r="E88" s="82"/>
      <c r="F88" s="82"/>
      <c r="G88" s="154">
        <f t="shared" si="14"/>
        <v>0</v>
      </c>
      <c r="H88" s="82">
        <v>3</v>
      </c>
      <c r="I88" s="167">
        <f t="shared" si="15"/>
        <v>0</v>
      </c>
    </row>
    <row r="89" spans="1:10" s="137" customFormat="1" ht="18.5" x14ac:dyDescent="0.35">
      <c r="A89" s="3" t="s">
        <v>373</v>
      </c>
      <c r="B89" s="149" t="s">
        <v>319</v>
      </c>
      <c r="C89" s="139" t="s">
        <v>148</v>
      </c>
      <c r="D89" s="172"/>
      <c r="E89" s="82"/>
      <c r="F89" s="82"/>
      <c r="G89" s="154">
        <f t="shared" si="14"/>
        <v>0</v>
      </c>
      <c r="H89" s="82">
        <v>3</v>
      </c>
      <c r="I89" s="167">
        <f t="shared" si="15"/>
        <v>0</v>
      </c>
    </row>
    <row r="90" spans="1:10" s="137" customFormat="1" ht="18.5" x14ac:dyDescent="0.35">
      <c r="A90" s="3" t="s">
        <v>374</v>
      </c>
      <c r="B90" s="149" t="s">
        <v>311</v>
      </c>
      <c r="C90" s="139" t="s">
        <v>309</v>
      </c>
      <c r="D90" s="172"/>
      <c r="E90" s="82"/>
      <c r="F90" s="82"/>
      <c r="G90" s="154">
        <f t="shared" si="14"/>
        <v>0</v>
      </c>
      <c r="H90" s="82">
        <v>1</v>
      </c>
      <c r="I90" s="167">
        <f t="shared" si="15"/>
        <v>0</v>
      </c>
    </row>
    <row r="91" spans="1:10" ht="33" customHeight="1" thickBot="1" x14ac:dyDescent="0.4">
      <c r="A91" s="169"/>
      <c r="B91" s="69" t="s">
        <v>595</v>
      </c>
      <c r="C91" s="275"/>
      <c r="D91" s="276"/>
      <c r="E91" s="276"/>
      <c r="F91" s="276"/>
      <c r="G91" s="276"/>
      <c r="H91" s="277"/>
      <c r="I91" s="130">
        <f>SUM(I78:I90)</f>
        <v>0</v>
      </c>
    </row>
    <row r="92" spans="1:10" ht="33" customHeight="1" thickBot="1" x14ac:dyDescent="0.4">
      <c r="A92" s="278"/>
      <c r="B92" s="278"/>
      <c r="C92" s="278"/>
      <c r="D92" s="278"/>
      <c r="E92" s="278"/>
      <c r="F92" s="278"/>
      <c r="G92" s="278"/>
      <c r="H92" s="278"/>
      <c r="I92" s="278"/>
    </row>
    <row r="93" spans="1:10" s="137" customFormat="1" ht="21" x14ac:dyDescent="0.3">
      <c r="A93" s="180">
        <v>5.2</v>
      </c>
      <c r="B93" s="181" t="s">
        <v>594</v>
      </c>
      <c r="C93" s="279"/>
      <c r="D93" s="279"/>
      <c r="E93" s="279"/>
      <c r="F93" s="279"/>
      <c r="G93" s="279"/>
      <c r="H93" s="279"/>
      <c r="I93" s="280"/>
    </row>
    <row r="94" spans="1:10" s="137" customFormat="1" ht="126" x14ac:dyDescent="0.3">
      <c r="A94" s="166" t="s">
        <v>341</v>
      </c>
      <c r="B94" s="176" t="s">
        <v>624</v>
      </c>
      <c r="C94" s="281"/>
      <c r="D94" s="281"/>
      <c r="E94" s="281"/>
      <c r="F94" s="281"/>
      <c r="G94" s="281"/>
      <c r="H94" s="281"/>
      <c r="I94" s="282"/>
    </row>
    <row r="95" spans="1:10" ht="55.5" x14ac:dyDescent="0.35">
      <c r="A95" s="3" t="s">
        <v>375</v>
      </c>
      <c r="B95" s="147" t="s">
        <v>609</v>
      </c>
      <c r="C95" s="139" t="s">
        <v>148</v>
      </c>
      <c r="D95" s="172"/>
      <c r="E95" s="82"/>
      <c r="F95" s="82"/>
      <c r="G95" s="82">
        <f>D95</f>
        <v>0</v>
      </c>
      <c r="H95" s="82">
        <v>3</v>
      </c>
      <c r="I95" s="167">
        <f t="shared" ref="I95:I116" si="16">H95*G95</f>
        <v>0</v>
      </c>
      <c r="J95" s="137"/>
    </row>
    <row r="96" spans="1:10" ht="55.5" x14ac:dyDescent="0.35">
      <c r="A96" s="3" t="s">
        <v>376</v>
      </c>
      <c r="B96" s="147" t="s">
        <v>610</v>
      </c>
      <c r="C96" s="139" t="s">
        <v>148</v>
      </c>
      <c r="D96" s="172"/>
      <c r="E96" s="82"/>
      <c r="F96" s="82"/>
      <c r="G96" s="82">
        <f t="shared" ref="G96:G116" si="17">D96</f>
        <v>0</v>
      </c>
      <c r="H96" s="82">
        <v>1</v>
      </c>
      <c r="I96" s="167">
        <f t="shared" si="16"/>
        <v>0</v>
      </c>
      <c r="J96" s="137"/>
    </row>
    <row r="97" spans="1:10" ht="18.5" x14ac:dyDescent="0.35">
      <c r="A97" s="3" t="s">
        <v>377</v>
      </c>
      <c r="B97" s="147" t="s">
        <v>611</v>
      </c>
      <c r="C97" s="139" t="s">
        <v>148</v>
      </c>
      <c r="D97" s="172"/>
      <c r="E97" s="82"/>
      <c r="F97" s="82"/>
      <c r="G97" s="82">
        <f t="shared" si="17"/>
        <v>0</v>
      </c>
      <c r="H97" s="82">
        <v>1</v>
      </c>
      <c r="I97" s="167">
        <f t="shared" si="16"/>
        <v>0</v>
      </c>
      <c r="J97" s="137"/>
    </row>
    <row r="98" spans="1:10" ht="37" x14ac:dyDescent="0.35">
      <c r="A98" s="3" t="s">
        <v>378</v>
      </c>
      <c r="B98" s="147" t="s">
        <v>612</v>
      </c>
      <c r="C98" s="139" t="s">
        <v>148</v>
      </c>
      <c r="D98" s="172"/>
      <c r="E98" s="82"/>
      <c r="F98" s="82"/>
      <c r="G98" s="82">
        <f t="shared" si="17"/>
        <v>0</v>
      </c>
      <c r="H98" s="82">
        <v>41</v>
      </c>
      <c r="I98" s="167">
        <f t="shared" si="16"/>
        <v>0</v>
      </c>
      <c r="J98" s="137"/>
    </row>
    <row r="99" spans="1:10" ht="37" x14ac:dyDescent="0.35">
      <c r="A99" s="3" t="s">
        <v>379</v>
      </c>
      <c r="B99" s="147" t="s">
        <v>613</v>
      </c>
      <c r="C99" s="139" t="s">
        <v>148</v>
      </c>
      <c r="D99" s="172"/>
      <c r="E99" s="82"/>
      <c r="F99" s="82"/>
      <c r="G99" s="82">
        <f t="shared" si="17"/>
        <v>0</v>
      </c>
      <c r="H99" s="82">
        <v>5</v>
      </c>
      <c r="I99" s="167">
        <f t="shared" si="16"/>
        <v>0</v>
      </c>
      <c r="J99" s="137"/>
    </row>
    <row r="100" spans="1:10" ht="37" x14ac:dyDescent="0.35">
      <c r="A100" s="3" t="s">
        <v>380</v>
      </c>
      <c r="B100" s="147" t="s">
        <v>614</v>
      </c>
      <c r="C100" s="139" t="s">
        <v>148</v>
      </c>
      <c r="D100" s="172"/>
      <c r="E100" s="82"/>
      <c r="F100" s="82"/>
      <c r="G100" s="82">
        <f t="shared" si="17"/>
        <v>0</v>
      </c>
      <c r="H100" s="82">
        <v>5</v>
      </c>
      <c r="I100" s="167">
        <f t="shared" si="16"/>
        <v>0</v>
      </c>
      <c r="J100" s="137"/>
    </row>
    <row r="101" spans="1:10" ht="37" x14ac:dyDescent="0.35">
      <c r="A101" s="3" t="s">
        <v>381</v>
      </c>
      <c r="B101" s="147" t="s">
        <v>615</v>
      </c>
      <c r="C101" s="139" t="s">
        <v>148</v>
      </c>
      <c r="D101" s="172"/>
      <c r="E101" s="82"/>
      <c r="F101" s="82"/>
      <c r="G101" s="82">
        <f t="shared" si="17"/>
        <v>0</v>
      </c>
      <c r="H101" s="82">
        <v>5</v>
      </c>
      <c r="I101" s="167">
        <f t="shared" si="16"/>
        <v>0</v>
      </c>
      <c r="J101" s="137"/>
    </row>
    <row r="102" spans="1:10" ht="37" x14ac:dyDescent="0.35">
      <c r="A102" s="3" t="s">
        <v>382</v>
      </c>
      <c r="B102" s="147" t="s">
        <v>616</v>
      </c>
      <c r="C102" s="139" t="s">
        <v>148</v>
      </c>
      <c r="D102" s="172"/>
      <c r="E102" s="82"/>
      <c r="F102" s="82"/>
      <c r="G102" s="82">
        <f t="shared" si="17"/>
        <v>0</v>
      </c>
      <c r="H102" s="82">
        <v>3</v>
      </c>
      <c r="I102" s="167">
        <f t="shared" si="16"/>
        <v>0</v>
      </c>
      <c r="J102" s="137"/>
    </row>
    <row r="103" spans="1:10" ht="18.5" x14ac:dyDescent="0.35">
      <c r="A103" s="3" t="s">
        <v>383</v>
      </c>
      <c r="B103" s="147" t="s">
        <v>617</v>
      </c>
      <c r="C103" s="139" t="s">
        <v>148</v>
      </c>
      <c r="D103" s="172"/>
      <c r="E103" s="82"/>
      <c r="F103" s="82"/>
      <c r="G103" s="82">
        <f t="shared" si="17"/>
        <v>0</v>
      </c>
      <c r="H103" s="82">
        <v>51</v>
      </c>
      <c r="I103" s="167">
        <f t="shared" si="16"/>
        <v>0</v>
      </c>
      <c r="J103" s="137"/>
    </row>
    <row r="104" spans="1:10" ht="18.5" x14ac:dyDescent="0.35">
      <c r="A104" s="3" t="s">
        <v>384</v>
      </c>
      <c r="B104" s="147" t="s">
        <v>618</v>
      </c>
      <c r="C104" s="139" t="s">
        <v>148</v>
      </c>
      <c r="D104" s="172"/>
      <c r="E104" s="82"/>
      <c r="F104" s="82"/>
      <c r="G104" s="82">
        <f t="shared" si="17"/>
        <v>0</v>
      </c>
      <c r="H104" s="82">
        <v>6</v>
      </c>
      <c r="I104" s="167">
        <f t="shared" si="16"/>
        <v>0</v>
      </c>
      <c r="J104" s="137"/>
    </row>
    <row r="105" spans="1:10" ht="18.5" x14ac:dyDescent="0.35">
      <c r="A105" s="3" t="s">
        <v>385</v>
      </c>
      <c r="B105" s="147" t="s">
        <v>619</v>
      </c>
      <c r="C105" s="139" t="s">
        <v>148</v>
      </c>
      <c r="D105" s="172"/>
      <c r="E105" s="82"/>
      <c r="F105" s="82"/>
      <c r="G105" s="82">
        <f t="shared" si="17"/>
        <v>0</v>
      </c>
      <c r="H105" s="82">
        <v>6</v>
      </c>
      <c r="I105" s="167">
        <f t="shared" si="16"/>
        <v>0</v>
      </c>
      <c r="J105" s="137"/>
    </row>
    <row r="106" spans="1:10" ht="18.5" x14ac:dyDescent="0.35">
      <c r="A106" s="3" t="s">
        <v>386</v>
      </c>
      <c r="B106" s="147" t="s">
        <v>620</v>
      </c>
      <c r="C106" s="139" t="s">
        <v>148</v>
      </c>
      <c r="D106" s="172"/>
      <c r="E106" s="82"/>
      <c r="F106" s="82"/>
      <c r="G106" s="82">
        <f t="shared" si="17"/>
        <v>0</v>
      </c>
      <c r="H106" s="82">
        <v>3</v>
      </c>
      <c r="I106" s="167">
        <f t="shared" si="16"/>
        <v>0</v>
      </c>
      <c r="J106" s="137"/>
    </row>
    <row r="107" spans="1:10" ht="18.5" x14ac:dyDescent="0.35">
      <c r="A107" s="3" t="s">
        <v>387</v>
      </c>
      <c r="B107" s="147" t="s">
        <v>621</v>
      </c>
      <c r="C107" s="139" t="s">
        <v>148</v>
      </c>
      <c r="D107" s="172"/>
      <c r="E107" s="82"/>
      <c r="F107" s="82"/>
      <c r="G107" s="82">
        <f t="shared" si="17"/>
        <v>0</v>
      </c>
      <c r="H107" s="82">
        <v>3</v>
      </c>
      <c r="I107" s="167">
        <f t="shared" si="16"/>
        <v>0</v>
      </c>
      <c r="J107" s="137"/>
    </row>
    <row r="108" spans="1:10" ht="18.5" x14ac:dyDescent="0.35">
      <c r="A108" s="3" t="s">
        <v>388</v>
      </c>
      <c r="B108" s="147" t="s">
        <v>622</v>
      </c>
      <c r="C108" s="139" t="s">
        <v>148</v>
      </c>
      <c r="D108" s="172"/>
      <c r="E108" s="82"/>
      <c r="F108" s="82"/>
      <c r="G108" s="82">
        <f t="shared" si="17"/>
        <v>0</v>
      </c>
      <c r="H108" s="82">
        <v>5</v>
      </c>
      <c r="I108" s="167">
        <f t="shared" si="16"/>
        <v>0</v>
      </c>
      <c r="J108" s="137"/>
    </row>
    <row r="109" spans="1:10" ht="18.5" x14ac:dyDescent="0.35">
      <c r="A109" s="3" t="s">
        <v>389</v>
      </c>
      <c r="B109" s="147" t="s">
        <v>623</v>
      </c>
      <c r="C109" s="139" t="s">
        <v>148</v>
      </c>
      <c r="D109" s="172"/>
      <c r="E109" s="82"/>
      <c r="F109" s="82"/>
      <c r="G109" s="82">
        <f t="shared" si="17"/>
        <v>0</v>
      </c>
      <c r="H109" s="82">
        <v>2</v>
      </c>
      <c r="I109" s="167">
        <f t="shared" si="16"/>
        <v>0</v>
      </c>
      <c r="J109" s="137"/>
    </row>
    <row r="110" spans="1:10" ht="37" x14ac:dyDescent="0.35">
      <c r="A110" s="3" t="s">
        <v>390</v>
      </c>
      <c r="B110" s="147" t="s">
        <v>654</v>
      </c>
      <c r="C110" s="139" t="s">
        <v>148</v>
      </c>
      <c r="D110" s="172"/>
      <c r="E110" s="82"/>
      <c r="F110" s="82"/>
      <c r="G110" s="82">
        <f t="shared" si="17"/>
        <v>0</v>
      </c>
      <c r="H110" s="82">
        <v>11</v>
      </c>
      <c r="I110" s="167">
        <f t="shared" si="16"/>
        <v>0</v>
      </c>
      <c r="J110" s="137"/>
    </row>
    <row r="111" spans="1:10" ht="18.5" x14ac:dyDescent="0.35">
      <c r="A111" s="3" t="s">
        <v>391</v>
      </c>
      <c r="B111" s="147" t="s">
        <v>320</v>
      </c>
      <c r="C111" s="139" t="s">
        <v>148</v>
      </c>
      <c r="D111" s="172"/>
      <c r="E111" s="82"/>
      <c r="F111" s="82"/>
      <c r="G111" s="82">
        <f t="shared" si="17"/>
        <v>0</v>
      </c>
      <c r="H111" s="82">
        <v>2</v>
      </c>
      <c r="I111" s="167">
        <f t="shared" si="16"/>
        <v>0</v>
      </c>
      <c r="J111" s="137"/>
    </row>
    <row r="112" spans="1:10" ht="18.5" x14ac:dyDescent="0.35">
      <c r="A112" s="3" t="s">
        <v>392</v>
      </c>
      <c r="B112" s="147" t="s">
        <v>321</v>
      </c>
      <c r="C112" s="139" t="s">
        <v>148</v>
      </c>
      <c r="D112" s="172"/>
      <c r="E112" s="82"/>
      <c r="F112" s="82"/>
      <c r="G112" s="82">
        <f t="shared" si="17"/>
        <v>0</v>
      </c>
      <c r="H112" s="82">
        <v>2</v>
      </c>
      <c r="I112" s="167">
        <f t="shared" si="16"/>
        <v>0</v>
      </c>
      <c r="J112" s="137"/>
    </row>
    <row r="113" spans="1:10" ht="18.5" x14ac:dyDescent="0.35">
      <c r="A113" s="3" t="s">
        <v>393</v>
      </c>
      <c r="B113" s="147" t="s">
        <v>322</v>
      </c>
      <c r="C113" s="139" t="s">
        <v>323</v>
      </c>
      <c r="D113" s="172"/>
      <c r="E113" s="82"/>
      <c r="F113" s="82"/>
      <c r="G113" s="82">
        <f t="shared" si="17"/>
        <v>0</v>
      </c>
      <c r="H113" s="82">
        <v>3</v>
      </c>
      <c r="I113" s="167">
        <f t="shared" si="16"/>
        <v>0</v>
      </c>
      <c r="J113" s="137"/>
    </row>
    <row r="114" spans="1:10" ht="18.5" x14ac:dyDescent="0.35">
      <c r="A114" s="3" t="s">
        <v>394</v>
      </c>
      <c r="B114" s="147" t="s">
        <v>324</v>
      </c>
      <c r="C114" s="139" t="s">
        <v>323</v>
      </c>
      <c r="D114" s="172"/>
      <c r="E114" s="82"/>
      <c r="F114" s="82"/>
      <c r="G114" s="82">
        <f t="shared" si="17"/>
        <v>0</v>
      </c>
      <c r="H114" s="82">
        <v>3</v>
      </c>
      <c r="I114" s="167">
        <f t="shared" si="16"/>
        <v>0</v>
      </c>
      <c r="J114" s="137"/>
    </row>
    <row r="115" spans="1:10" ht="18.5" x14ac:dyDescent="0.35">
      <c r="A115" s="3" t="s">
        <v>395</v>
      </c>
      <c r="B115" s="147" t="s">
        <v>325</v>
      </c>
      <c r="C115" s="139" t="s">
        <v>323</v>
      </c>
      <c r="D115" s="172"/>
      <c r="E115" s="82"/>
      <c r="F115" s="82"/>
      <c r="G115" s="82">
        <f t="shared" si="17"/>
        <v>0</v>
      </c>
      <c r="H115" s="82">
        <v>3</v>
      </c>
      <c r="I115" s="167">
        <f t="shared" si="16"/>
        <v>0</v>
      </c>
      <c r="J115" s="137"/>
    </row>
    <row r="116" spans="1:10" ht="18.5" x14ac:dyDescent="0.35">
      <c r="A116" s="3" t="s">
        <v>396</v>
      </c>
      <c r="B116" s="147" t="s">
        <v>625</v>
      </c>
      <c r="C116" s="139" t="s">
        <v>310</v>
      </c>
      <c r="D116" s="172"/>
      <c r="E116" s="82"/>
      <c r="F116" s="82"/>
      <c r="G116" s="82">
        <f t="shared" si="17"/>
        <v>0</v>
      </c>
      <c r="H116" s="82">
        <v>1</v>
      </c>
      <c r="I116" s="167">
        <f t="shared" si="16"/>
        <v>0</v>
      </c>
      <c r="J116" s="137"/>
    </row>
    <row r="117" spans="1:10" ht="33" customHeight="1" x14ac:dyDescent="0.35">
      <c r="A117" s="6"/>
      <c r="B117" s="157" t="s">
        <v>596</v>
      </c>
      <c r="C117" s="283"/>
      <c r="D117" s="284"/>
      <c r="E117" s="284"/>
      <c r="F117" s="284"/>
      <c r="G117" s="284"/>
      <c r="H117" s="285"/>
      <c r="I117" s="168">
        <f>SUM(I95:I116)</f>
        <v>0</v>
      </c>
    </row>
    <row r="118" spans="1:10" ht="33" customHeight="1" thickBot="1" x14ac:dyDescent="0.4">
      <c r="A118" s="169"/>
      <c r="B118" s="69" t="s">
        <v>597</v>
      </c>
      <c r="C118" s="275"/>
      <c r="D118" s="276"/>
      <c r="E118" s="276"/>
      <c r="F118" s="276"/>
      <c r="G118" s="276"/>
      <c r="H118" s="277"/>
      <c r="I118" s="130">
        <f>I117+I91</f>
        <v>0</v>
      </c>
    </row>
    <row r="119" spans="1:10" s="2" customFormat="1" ht="21" x14ac:dyDescent="0.3">
      <c r="A119" s="158"/>
      <c r="B119" s="159"/>
      <c r="C119" s="160"/>
      <c r="D119" s="160"/>
      <c r="E119" s="160"/>
      <c r="F119" s="160"/>
      <c r="G119" s="160"/>
      <c r="H119" s="160"/>
      <c r="I119" s="161"/>
    </row>
    <row r="120" spans="1:10" s="2" customFormat="1" ht="14.5" customHeight="1" x14ac:dyDescent="0.3">
      <c r="C120" s="7"/>
      <c r="D120" s="7"/>
      <c r="E120" s="7"/>
      <c r="F120" s="7"/>
      <c r="G120" s="7"/>
      <c r="H120" s="7"/>
      <c r="I120" s="162"/>
    </row>
    <row r="121" spans="1:10" s="2" customFormat="1" ht="14.5" customHeight="1" x14ac:dyDescent="0.3">
      <c r="I121" s="19"/>
    </row>
    <row r="122" spans="1:10" s="2" customFormat="1" ht="15" customHeight="1" thickBot="1" x14ac:dyDescent="0.35">
      <c r="I122" s="19"/>
    </row>
    <row r="123" spans="1:10" s="2" customFormat="1" ht="66.650000000000006" customHeight="1" thickBot="1" x14ac:dyDescent="0.35">
      <c r="A123" s="260" t="s">
        <v>251</v>
      </c>
      <c r="B123" s="261"/>
      <c r="C123" s="261"/>
      <c r="D123" s="261"/>
      <c r="E123" s="261"/>
      <c r="F123" s="261"/>
      <c r="G123" s="261"/>
      <c r="H123" s="261"/>
      <c r="I123" s="262"/>
    </row>
    <row r="124" spans="1:10" ht="88.5" customHeight="1" thickBot="1" x14ac:dyDescent="0.4">
      <c r="A124" s="220" t="s">
        <v>0</v>
      </c>
      <c r="B124" s="140" t="s">
        <v>3</v>
      </c>
      <c r="C124" s="140" t="s">
        <v>693</v>
      </c>
      <c r="D124" s="140" t="s">
        <v>1</v>
      </c>
      <c r="E124" s="140" t="s">
        <v>255</v>
      </c>
      <c r="F124" s="140" t="s">
        <v>256</v>
      </c>
      <c r="G124" s="140" t="s">
        <v>2</v>
      </c>
      <c r="H124" s="140" t="s">
        <v>216</v>
      </c>
      <c r="I124" s="221" t="s">
        <v>253</v>
      </c>
    </row>
    <row r="125" spans="1:10" s="2" customFormat="1" ht="105" x14ac:dyDescent="0.3">
      <c r="A125" s="16">
        <v>6</v>
      </c>
      <c r="B125" s="177" t="s">
        <v>690</v>
      </c>
      <c r="C125" s="266"/>
      <c r="D125" s="267"/>
      <c r="E125" s="267"/>
      <c r="F125" s="267"/>
      <c r="G125" s="267"/>
      <c r="H125" s="267"/>
      <c r="I125" s="268"/>
    </row>
    <row r="126" spans="1:10" s="2" customFormat="1" ht="21" x14ac:dyDescent="0.3">
      <c r="A126" s="182">
        <v>6.01</v>
      </c>
      <c r="B126" s="193" t="s">
        <v>146</v>
      </c>
      <c r="C126" s="283"/>
      <c r="D126" s="285"/>
      <c r="E126" s="248"/>
      <c r="F126" s="283"/>
      <c r="G126" s="284"/>
      <c r="H126" s="284"/>
      <c r="I126" s="300"/>
    </row>
    <row r="127" spans="1:10" s="2" customFormat="1" ht="18.5" x14ac:dyDescent="0.3">
      <c r="A127" s="3" t="s">
        <v>104</v>
      </c>
      <c r="B127" s="66" t="s">
        <v>134</v>
      </c>
      <c r="C127" s="87" t="s">
        <v>148</v>
      </c>
      <c r="D127" s="88">
        <v>20000</v>
      </c>
      <c r="E127" s="44">
        <f t="shared" ref="E127:E174" si="18">$E$126</f>
        <v>0</v>
      </c>
      <c r="F127" s="82" t="str">
        <f>IF(E127=0,"",IF(AND(E127&lt;=0%,E127&gt;=-30%),TRUE,FALSE))</f>
        <v/>
      </c>
      <c r="G127" s="82">
        <f t="shared" ref="G127:G173" si="19">D127*(1+E127)</f>
        <v>20000</v>
      </c>
      <c r="H127" s="82">
        <v>170</v>
      </c>
      <c r="I127" s="167">
        <f t="shared" ref="I127:I173" si="20">G127*H127</f>
        <v>3400000</v>
      </c>
    </row>
    <row r="128" spans="1:10" s="2" customFormat="1" ht="18.5" x14ac:dyDescent="0.3">
      <c r="A128" s="3" t="s">
        <v>105</v>
      </c>
      <c r="B128" s="66" t="s">
        <v>691</v>
      </c>
      <c r="C128" s="87" t="s">
        <v>148</v>
      </c>
      <c r="D128" s="88">
        <v>7000</v>
      </c>
      <c r="E128" s="44">
        <f t="shared" si="18"/>
        <v>0</v>
      </c>
      <c r="F128" s="82" t="str">
        <f t="shared" ref="F128" si="21">IF(E128=0,"",IF(AND(E128&lt;=0%,E128&gt;=-30%),TRUE,FALSE))</f>
        <v/>
      </c>
      <c r="G128" s="82">
        <f t="shared" ref="G128" si="22">D128*(1+E128)</f>
        <v>7000</v>
      </c>
      <c r="H128" s="82">
        <v>40</v>
      </c>
      <c r="I128" s="167">
        <f t="shared" ref="I128" si="23">G128*H128</f>
        <v>280000</v>
      </c>
    </row>
    <row r="129" spans="1:9" s="2" customFormat="1" ht="18.5" x14ac:dyDescent="0.3">
      <c r="A129" s="3" t="s">
        <v>106</v>
      </c>
      <c r="B129" s="68" t="s">
        <v>223</v>
      </c>
      <c r="C129" s="87" t="s">
        <v>148</v>
      </c>
      <c r="D129" s="88">
        <v>8000</v>
      </c>
      <c r="E129" s="44">
        <f t="shared" si="18"/>
        <v>0</v>
      </c>
      <c r="F129" s="82" t="str">
        <f t="shared" ref="F129:F173" si="24">IF(E129=0,"",IF(AND(E129&lt;=0%,E129&gt;=-30%),TRUE,FALSE))</f>
        <v/>
      </c>
      <c r="G129" s="82">
        <f t="shared" si="19"/>
        <v>8000</v>
      </c>
      <c r="H129" s="82">
        <v>40</v>
      </c>
      <c r="I129" s="167">
        <f t="shared" si="20"/>
        <v>320000</v>
      </c>
    </row>
    <row r="130" spans="1:9" s="2" customFormat="1" ht="18.5" x14ac:dyDescent="0.3">
      <c r="A130" s="3" t="s">
        <v>107</v>
      </c>
      <c r="B130" s="68" t="s">
        <v>224</v>
      </c>
      <c r="C130" s="87" t="s">
        <v>148</v>
      </c>
      <c r="D130" s="88">
        <v>9000</v>
      </c>
      <c r="E130" s="44">
        <f t="shared" si="18"/>
        <v>0</v>
      </c>
      <c r="F130" s="82" t="str">
        <f t="shared" si="24"/>
        <v/>
      </c>
      <c r="G130" s="82">
        <f t="shared" si="19"/>
        <v>9000</v>
      </c>
      <c r="H130" s="82">
        <v>20</v>
      </c>
      <c r="I130" s="167">
        <f t="shared" si="20"/>
        <v>180000</v>
      </c>
    </row>
    <row r="131" spans="1:9" s="2" customFormat="1" ht="18.5" x14ac:dyDescent="0.3">
      <c r="A131" s="3" t="s">
        <v>108</v>
      </c>
      <c r="B131" s="68" t="s">
        <v>225</v>
      </c>
      <c r="C131" s="87" t="s">
        <v>148</v>
      </c>
      <c r="D131" s="88">
        <v>11000</v>
      </c>
      <c r="E131" s="44">
        <f t="shared" si="18"/>
        <v>0</v>
      </c>
      <c r="F131" s="82" t="str">
        <f t="shared" si="24"/>
        <v/>
      </c>
      <c r="G131" s="82">
        <f t="shared" si="19"/>
        <v>11000</v>
      </c>
      <c r="H131" s="82">
        <v>20</v>
      </c>
      <c r="I131" s="167">
        <f t="shared" si="20"/>
        <v>220000</v>
      </c>
    </row>
    <row r="132" spans="1:9" s="2" customFormat="1" ht="18.5" x14ac:dyDescent="0.3">
      <c r="A132" s="3" t="s">
        <v>109</v>
      </c>
      <c r="B132" s="66" t="s">
        <v>270</v>
      </c>
      <c r="C132" s="87" t="s">
        <v>148</v>
      </c>
      <c r="D132" s="88">
        <v>12000</v>
      </c>
      <c r="E132" s="44">
        <f t="shared" si="18"/>
        <v>0</v>
      </c>
      <c r="F132" s="82" t="str">
        <f t="shared" si="24"/>
        <v/>
      </c>
      <c r="G132" s="82">
        <f t="shared" si="19"/>
        <v>12000</v>
      </c>
      <c r="H132" s="82">
        <v>20</v>
      </c>
      <c r="I132" s="167">
        <f t="shared" si="20"/>
        <v>240000</v>
      </c>
    </row>
    <row r="133" spans="1:9" s="2" customFormat="1" ht="18.5" x14ac:dyDescent="0.3">
      <c r="A133" s="3" t="s">
        <v>110</v>
      </c>
      <c r="B133" s="68" t="s">
        <v>226</v>
      </c>
      <c r="C133" s="87" t="s">
        <v>148</v>
      </c>
      <c r="D133" s="88">
        <v>16000</v>
      </c>
      <c r="E133" s="44">
        <f t="shared" si="18"/>
        <v>0</v>
      </c>
      <c r="F133" s="82" t="str">
        <f t="shared" si="24"/>
        <v/>
      </c>
      <c r="G133" s="82">
        <f t="shared" si="19"/>
        <v>16000</v>
      </c>
      <c r="H133" s="82">
        <v>5</v>
      </c>
      <c r="I133" s="167">
        <f t="shared" si="20"/>
        <v>80000</v>
      </c>
    </row>
    <row r="134" spans="1:9" s="2" customFormat="1" ht="18.5" x14ac:dyDescent="0.3">
      <c r="A134" s="3" t="s">
        <v>111</v>
      </c>
      <c r="B134" s="66" t="s">
        <v>212</v>
      </c>
      <c r="C134" s="87" t="s">
        <v>148</v>
      </c>
      <c r="D134" s="88">
        <v>19000</v>
      </c>
      <c r="E134" s="44">
        <f t="shared" si="18"/>
        <v>0</v>
      </c>
      <c r="F134" s="82" t="str">
        <f t="shared" si="24"/>
        <v/>
      </c>
      <c r="G134" s="82">
        <f t="shared" si="19"/>
        <v>19000</v>
      </c>
      <c r="H134" s="82">
        <v>5</v>
      </c>
      <c r="I134" s="167">
        <f t="shared" si="20"/>
        <v>95000</v>
      </c>
    </row>
    <row r="135" spans="1:9" s="2" customFormat="1" ht="18.5" x14ac:dyDescent="0.3">
      <c r="A135" s="3" t="s">
        <v>112</v>
      </c>
      <c r="B135" s="68" t="s">
        <v>227</v>
      </c>
      <c r="C135" s="87" t="s">
        <v>148</v>
      </c>
      <c r="D135" s="88">
        <v>20000</v>
      </c>
      <c r="E135" s="44">
        <f t="shared" si="18"/>
        <v>0</v>
      </c>
      <c r="F135" s="82" t="str">
        <f t="shared" si="24"/>
        <v/>
      </c>
      <c r="G135" s="82">
        <f t="shared" si="19"/>
        <v>20000</v>
      </c>
      <c r="H135" s="82">
        <v>5</v>
      </c>
      <c r="I135" s="167">
        <f t="shared" si="20"/>
        <v>100000</v>
      </c>
    </row>
    <row r="136" spans="1:9" s="2" customFormat="1" ht="18.5" x14ac:dyDescent="0.3">
      <c r="A136" s="3" t="s">
        <v>113</v>
      </c>
      <c r="B136" s="68" t="s">
        <v>228</v>
      </c>
      <c r="C136" s="87" t="s">
        <v>148</v>
      </c>
      <c r="D136" s="88">
        <v>23000</v>
      </c>
      <c r="E136" s="44">
        <f t="shared" si="18"/>
        <v>0</v>
      </c>
      <c r="F136" s="82" t="str">
        <f t="shared" si="24"/>
        <v/>
      </c>
      <c r="G136" s="82">
        <f t="shared" si="19"/>
        <v>23000</v>
      </c>
      <c r="H136" s="82">
        <v>5</v>
      </c>
      <c r="I136" s="167">
        <f t="shared" si="20"/>
        <v>115000</v>
      </c>
    </row>
    <row r="137" spans="1:9" s="2" customFormat="1" ht="18.5" x14ac:dyDescent="0.3">
      <c r="A137" s="3" t="s">
        <v>114</v>
      </c>
      <c r="B137" s="68" t="s">
        <v>229</v>
      </c>
      <c r="C137" s="87" t="s">
        <v>148</v>
      </c>
      <c r="D137" s="88">
        <v>30000</v>
      </c>
      <c r="E137" s="44">
        <f t="shared" si="18"/>
        <v>0</v>
      </c>
      <c r="F137" s="82" t="str">
        <f t="shared" si="24"/>
        <v/>
      </c>
      <c r="G137" s="82">
        <f t="shared" si="19"/>
        <v>30000</v>
      </c>
      <c r="H137" s="82">
        <v>5</v>
      </c>
      <c r="I137" s="167">
        <f t="shared" si="20"/>
        <v>150000</v>
      </c>
    </row>
    <row r="138" spans="1:9" s="2" customFormat="1" ht="18.5" x14ac:dyDescent="0.3">
      <c r="A138" s="3" t="s">
        <v>115</v>
      </c>
      <c r="B138" s="68" t="s">
        <v>230</v>
      </c>
      <c r="C138" s="87" t="s">
        <v>148</v>
      </c>
      <c r="D138" s="88">
        <v>40000</v>
      </c>
      <c r="E138" s="44">
        <f t="shared" si="18"/>
        <v>0</v>
      </c>
      <c r="F138" s="82" t="str">
        <f t="shared" si="24"/>
        <v/>
      </c>
      <c r="G138" s="82">
        <f t="shared" si="19"/>
        <v>40000</v>
      </c>
      <c r="H138" s="82">
        <v>5</v>
      </c>
      <c r="I138" s="167">
        <f t="shared" si="20"/>
        <v>200000</v>
      </c>
    </row>
    <row r="139" spans="1:9" s="2" customFormat="1" ht="18.5" x14ac:dyDescent="0.3">
      <c r="A139" s="3" t="s">
        <v>116</v>
      </c>
      <c r="B139" s="66" t="s">
        <v>135</v>
      </c>
      <c r="C139" s="87" t="s">
        <v>148</v>
      </c>
      <c r="D139" s="88">
        <v>20000</v>
      </c>
      <c r="E139" s="44">
        <f t="shared" si="18"/>
        <v>0</v>
      </c>
      <c r="F139" s="82" t="str">
        <f t="shared" si="24"/>
        <v/>
      </c>
      <c r="G139" s="82">
        <f t="shared" si="19"/>
        <v>20000</v>
      </c>
      <c r="H139" s="82">
        <v>5</v>
      </c>
      <c r="I139" s="167">
        <f t="shared" si="20"/>
        <v>100000</v>
      </c>
    </row>
    <row r="140" spans="1:9" s="2" customFormat="1" ht="18.5" x14ac:dyDescent="0.3">
      <c r="A140" s="3" t="s">
        <v>117</v>
      </c>
      <c r="B140" s="66" t="s">
        <v>137</v>
      </c>
      <c r="C140" s="87" t="s">
        <v>148</v>
      </c>
      <c r="D140" s="88">
        <v>23000</v>
      </c>
      <c r="E140" s="44">
        <f t="shared" si="18"/>
        <v>0</v>
      </c>
      <c r="F140" s="82" t="str">
        <f t="shared" si="24"/>
        <v/>
      </c>
      <c r="G140" s="82">
        <f t="shared" si="19"/>
        <v>23000</v>
      </c>
      <c r="H140" s="82">
        <v>5</v>
      </c>
      <c r="I140" s="167">
        <f t="shared" si="20"/>
        <v>115000</v>
      </c>
    </row>
    <row r="141" spans="1:9" s="2" customFormat="1" ht="18.5" x14ac:dyDescent="0.3">
      <c r="A141" s="3" t="s">
        <v>118</v>
      </c>
      <c r="B141" s="66" t="s">
        <v>136</v>
      </c>
      <c r="C141" s="87" t="s">
        <v>148</v>
      </c>
      <c r="D141" s="88">
        <v>30000</v>
      </c>
      <c r="E141" s="44">
        <f t="shared" si="18"/>
        <v>0</v>
      </c>
      <c r="F141" s="82" t="str">
        <f t="shared" si="24"/>
        <v/>
      </c>
      <c r="G141" s="82">
        <f t="shared" si="19"/>
        <v>30000</v>
      </c>
      <c r="H141" s="82">
        <v>5</v>
      </c>
      <c r="I141" s="167">
        <f t="shared" si="20"/>
        <v>150000</v>
      </c>
    </row>
    <row r="142" spans="1:9" s="2" customFormat="1" ht="18.5" x14ac:dyDescent="0.3">
      <c r="A142" s="3" t="s">
        <v>119</v>
      </c>
      <c r="B142" s="66" t="s">
        <v>138</v>
      </c>
      <c r="C142" s="87" t="s">
        <v>148</v>
      </c>
      <c r="D142" s="88">
        <v>40000</v>
      </c>
      <c r="E142" s="44">
        <f t="shared" si="18"/>
        <v>0</v>
      </c>
      <c r="F142" s="82" t="str">
        <f t="shared" si="24"/>
        <v/>
      </c>
      <c r="G142" s="82">
        <f t="shared" si="19"/>
        <v>40000</v>
      </c>
      <c r="H142" s="82">
        <v>5</v>
      </c>
      <c r="I142" s="167">
        <f t="shared" si="20"/>
        <v>200000</v>
      </c>
    </row>
    <row r="143" spans="1:9" s="2" customFormat="1" ht="18.5" x14ac:dyDescent="0.3">
      <c r="A143" s="3" t="s">
        <v>120</v>
      </c>
      <c r="B143" s="66" t="s">
        <v>139</v>
      </c>
      <c r="C143" s="87" t="s">
        <v>148</v>
      </c>
      <c r="D143" s="88">
        <v>23000</v>
      </c>
      <c r="E143" s="44">
        <f t="shared" si="18"/>
        <v>0</v>
      </c>
      <c r="F143" s="82" t="str">
        <f t="shared" si="24"/>
        <v/>
      </c>
      <c r="G143" s="82">
        <f t="shared" si="19"/>
        <v>23000</v>
      </c>
      <c r="H143" s="82">
        <v>5</v>
      </c>
      <c r="I143" s="167">
        <f t="shared" si="20"/>
        <v>115000</v>
      </c>
    </row>
    <row r="144" spans="1:9" s="2" customFormat="1" ht="18.5" x14ac:dyDescent="0.3">
      <c r="A144" s="3" t="s">
        <v>121</v>
      </c>
      <c r="B144" s="66" t="s">
        <v>140</v>
      </c>
      <c r="C144" s="87" t="s">
        <v>148</v>
      </c>
      <c r="D144" s="88">
        <v>26000</v>
      </c>
      <c r="E144" s="44">
        <f t="shared" si="18"/>
        <v>0</v>
      </c>
      <c r="F144" s="82" t="str">
        <f t="shared" si="24"/>
        <v/>
      </c>
      <c r="G144" s="82">
        <f t="shared" si="19"/>
        <v>26000</v>
      </c>
      <c r="H144" s="82">
        <v>5</v>
      </c>
      <c r="I144" s="167">
        <f t="shared" si="20"/>
        <v>130000</v>
      </c>
    </row>
    <row r="145" spans="1:9" s="2" customFormat="1" ht="18.5" x14ac:dyDescent="0.3">
      <c r="A145" s="3" t="s">
        <v>122</v>
      </c>
      <c r="B145" s="66" t="s">
        <v>141</v>
      </c>
      <c r="C145" s="87" t="s">
        <v>148</v>
      </c>
      <c r="D145" s="88">
        <v>33000</v>
      </c>
      <c r="E145" s="44">
        <f t="shared" si="18"/>
        <v>0</v>
      </c>
      <c r="F145" s="82" t="str">
        <f t="shared" si="24"/>
        <v/>
      </c>
      <c r="G145" s="82">
        <f t="shared" si="19"/>
        <v>33000</v>
      </c>
      <c r="H145" s="82">
        <v>5</v>
      </c>
      <c r="I145" s="167">
        <f t="shared" si="20"/>
        <v>165000</v>
      </c>
    </row>
    <row r="146" spans="1:9" s="2" customFormat="1" ht="18.5" x14ac:dyDescent="0.3">
      <c r="A146" s="3" t="s">
        <v>123</v>
      </c>
      <c r="B146" s="66" t="s">
        <v>142</v>
      </c>
      <c r="C146" s="87" t="s">
        <v>148</v>
      </c>
      <c r="D146" s="88">
        <v>25000</v>
      </c>
      <c r="E146" s="44">
        <f t="shared" si="18"/>
        <v>0</v>
      </c>
      <c r="F146" s="82" t="str">
        <f t="shared" si="24"/>
        <v/>
      </c>
      <c r="G146" s="82">
        <f t="shared" si="19"/>
        <v>25000</v>
      </c>
      <c r="H146" s="82">
        <v>5</v>
      </c>
      <c r="I146" s="167">
        <f t="shared" si="20"/>
        <v>125000</v>
      </c>
    </row>
    <row r="147" spans="1:9" s="2" customFormat="1" ht="18.5" x14ac:dyDescent="0.3">
      <c r="A147" s="3" t="s">
        <v>124</v>
      </c>
      <c r="B147" s="68" t="s">
        <v>655</v>
      </c>
      <c r="C147" s="87" t="s">
        <v>148</v>
      </c>
      <c r="D147" s="88">
        <v>20000</v>
      </c>
      <c r="E147" s="44">
        <f t="shared" si="18"/>
        <v>0</v>
      </c>
      <c r="F147" s="82" t="str">
        <f t="shared" si="24"/>
        <v/>
      </c>
      <c r="G147" s="82">
        <f t="shared" si="19"/>
        <v>20000</v>
      </c>
      <c r="H147" s="82">
        <v>5</v>
      </c>
      <c r="I147" s="167">
        <f t="shared" si="20"/>
        <v>100000</v>
      </c>
    </row>
    <row r="148" spans="1:9" s="2" customFormat="1" ht="18.5" x14ac:dyDescent="0.3">
      <c r="A148" s="3" t="s">
        <v>397</v>
      </c>
      <c r="B148" s="68" t="s">
        <v>656</v>
      </c>
      <c r="C148" s="87" t="s">
        <v>148</v>
      </c>
      <c r="D148" s="88">
        <v>30000</v>
      </c>
      <c r="E148" s="44">
        <f t="shared" si="18"/>
        <v>0</v>
      </c>
      <c r="F148" s="82" t="str">
        <f t="shared" si="24"/>
        <v/>
      </c>
      <c r="G148" s="82">
        <f t="shared" si="19"/>
        <v>30000</v>
      </c>
      <c r="H148" s="82">
        <v>10</v>
      </c>
      <c r="I148" s="167">
        <f t="shared" si="20"/>
        <v>300000</v>
      </c>
    </row>
    <row r="149" spans="1:9" s="2" customFormat="1" ht="18.5" x14ac:dyDescent="0.3">
      <c r="A149" s="3" t="s">
        <v>398</v>
      </c>
      <c r="B149" s="68" t="s">
        <v>657</v>
      </c>
      <c r="C149" s="87" t="s">
        <v>148</v>
      </c>
      <c r="D149" s="88">
        <v>45000</v>
      </c>
      <c r="E149" s="44">
        <f t="shared" si="18"/>
        <v>0</v>
      </c>
      <c r="F149" s="82" t="str">
        <f t="shared" si="24"/>
        <v/>
      </c>
      <c r="G149" s="82">
        <f t="shared" si="19"/>
        <v>45000</v>
      </c>
      <c r="H149" s="82">
        <v>5</v>
      </c>
      <c r="I149" s="167">
        <f t="shared" si="20"/>
        <v>225000</v>
      </c>
    </row>
    <row r="150" spans="1:9" s="2" customFormat="1" ht="18.5" x14ac:dyDescent="0.3">
      <c r="A150" s="3" t="s">
        <v>399</v>
      </c>
      <c r="B150" s="68" t="s">
        <v>658</v>
      </c>
      <c r="C150" s="87" t="s">
        <v>148</v>
      </c>
      <c r="D150" s="88">
        <v>70000</v>
      </c>
      <c r="E150" s="44">
        <f t="shared" si="18"/>
        <v>0</v>
      </c>
      <c r="F150" s="82" t="str">
        <f t="shared" si="24"/>
        <v/>
      </c>
      <c r="G150" s="82">
        <f t="shared" si="19"/>
        <v>70000</v>
      </c>
      <c r="H150" s="82">
        <v>3</v>
      </c>
      <c r="I150" s="167">
        <f t="shared" si="20"/>
        <v>210000</v>
      </c>
    </row>
    <row r="151" spans="1:9" s="2" customFormat="1" ht="18.5" x14ac:dyDescent="0.3">
      <c r="A151" s="3" t="s">
        <v>400</v>
      </c>
      <c r="B151" s="68" t="s">
        <v>659</v>
      </c>
      <c r="C151" s="87" t="s">
        <v>148</v>
      </c>
      <c r="D151" s="88">
        <v>80000</v>
      </c>
      <c r="E151" s="44">
        <f t="shared" si="18"/>
        <v>0</v>
      </c>
      <c r="F151" s="82" t="str">
        <f t="shared" si="24"/>
        <v/>
      </c>
      <c r="G151" s="82">
        <f t="shared" si="19"/>
        <v>80000</v>
      </c>
      <c r="H151" s="82">
        <v>3</v>
      </c>
      <c r="I151" s="167">
        <f t="shared" si="20"/>
        <v>240000</v>
      </c>
    </row>
    <row r="152" spans="1:9" s="2" customFormat="1" ht="18.5" x14ac:dyDescent="0.3">
      <c r="A152" s="3" t="s">
        <v>401</v>
      </c>
      <c r="B152" s="68" t="s">
        <v>660</v>
      </c>
      <c r="C152" s="87" t="s">
        <v>148</v>
      </c>
      <c r="D152" s="88">
        <v>95000</v>
      </c>
      <c r="E152" s="44">
        <f t="shared" si="18"/>
        <v>0</v>
      </c>
      <c r="F152" s="82" t="str">
        <f t="shared" si="24"/>
        <v/>
      </c>
      <c r="G152" s="82">
        <f t="shared" si="19"/>
        <v>95000</v>
      </c>
      <c r="H152" s="82">
        <v>2</v>
      </c>
      <c r="I152" s="167">
        <f t="shared" si="20"/>
        <v>190000</v>
      </c>
    </row>
    <row r="153" spans="1:9" s="2" customFormat="1" ht="18.5" x14ac:dyDescent="0.3">
      <c r="A153" s="3" t="s">
        <v>402</v>
      </c>
      <c r="B153" s="68" t="s">
        <v>143</v>
      </c>
      <c r="C153" s="87" t="s">
        <v>144</v>
      </c>
      <c r="D153" s="88">
        <v>25</v>
      </c>
      <c r="E153" s="44">
        <f t="shared" si="18"/>
        <v>0</v>
      </c>
      <c r="F153" s="82" t="str">
        <f t="shared" si="24"/>
        <v/>
      </c>
      <c r="G153" s="82">
        <f t="shared" si="19"/>
        <v>25</v>
      </c>
      <c r="H153" s="82">
        <v>5000</v>
      </c>
      <c r="I153" s="167">
        <f t="shared" si="20"/>
        <v>125000</v>
      </c>
    </row>
    <row r="154" spans="1:9" s="2" customFormat="1" ht="18.5" x14ac:dyDescent="0.3">
      <c r="A154" s="3" t="s">
        <v>403</v>
      </c>
      <c r="B154" s="68" t="s">
        <v>271</v>
      </c>
      <c r="C154" s="87" t="s">
        <v>144</v>
      </c>
      <c r="D154" s="88">
        <v>30</v>
      </c>
      <c r="E154" s="44">
        <f t="shared" si="18"/>
        <v>0</v>
      </c>
      <c r="F154" s="82" t="str">
        <f t="shared" si="24"/>
        <v/>
      </c>
      <c r="G154" s="82">
        <f t="shared" si="19"/>
        <v>30</v>
      </c>
      <c r="H154" s="82">
        <v>20000</v>
      </c>
      <c r="I154" s="167">
        <f t="shared" si="20"/>
        <v>600000</v>
      </c>
    </row>
    <row r="155" spans="1:9" s="2" customFormat="1" ht="18.5" x14ac:dyDescent="0.3">
      <c r="A155" s="3" t="s">
        <v>404</v>
      </c>
      <c r="B155" s="68" t="s">
        <v>231</v>
      </c>
      <c r="C155" s="87" t="s">
        <v>148</v>
      </c>
      <c r="D155" s="88">
        <v>3000</v>
      </c>
      <c r="E155" s="44">
        <f t="shared" si="18"/>
        <v>0</v>
      </c>
      <c r="F155" s="82" t="str">
        <f t="shared" si="24"/>
        <v/>
      </c>
      <c r="G155" s="82">
        <f t="shared" si="19"/>
        <v>3000</v>
      </c>
      <c r="H155" s="82">
        <v>56</v>
      </c>
      <c r="I155" s="167">
        <f t="shared" si="20"/>
        <v>168000</v>
      </c>
    </row>
    <row r="156" spans="1:9" s="2" customFormat="1" ht="18.5" x14ac:dyDescent="0.3">
      <c r="A156" s="3" t="s">
        <v>405</v>
      </c>
      <c r="B156" s="68" t="s">
        <v>666</v>
      </c>
      <c r="C156" s="87" t="s">
        <v>148</v>
      </c>
      <c r="D156" s="88">
        <v>18000</v>
      </c>
      <c r="E156" s="44">
        <f t="shared" si="18"/>
        <v>0</v>
      </c>
      <c r="F156" s="82" t="str">
        <f t="shared" si="24"/>
        <v/>
      </c>
      <c r="G156" s="82">
        <f t="shared" si="19"/>
        <v>18000</v>
      </c>
      <c r="H156" s="82">
        <v>16</v>
      </c>
      <c r="I156" s="167">
        <f t="shared" si="20"/>
        <v>288000</v>
      </c>
    </row>
    <row r="157" spans="1:9" s="2" customFormat="1" ht="18.5" x14ac:dyDescent="0.3">
      <c r="A157" s="3" t="s">
        <v>406</v>
      </c>
      <c r="B157" s="66" t="s">
        <v>149</v>
      </c>
      <c r="C157" s="87" t="s">
        <v>148</v>
      </c>
      <c r="D157" s="88">
        <v>30000</v>
      </c>
      <c r="E157" s="44">
        <f t="shared" si="18"/>
        <v>0</v>
      </c>
      <c r="F157" s="82" t="str">
        <f t="shared" si="24"/>
        <v/>
      </c>
      <c r="G157" s="82">
        <f t="shared" si="19"/>
        <v>30000</v>
      </c>
      <c r="H157" s="82">
        <v>8</v>
      </c>
      <c r="I157" s="167">
        <f t="shared" si="20"/>
        <v>240000</v>
      </c>
    </row>
    <row r="158" spans="1:9" s="2" customFormat="1" ht="18.5" x14ac:dyDescent="0.3">
      <c r="A158" s="3" t="s">
        <v>407</v>
      </c>
      <c r="B158" s="68" t="s">
        <v>694</v>
      </c>
      <c r="C158" s="87" t="s">
        <v>148</v>
      </c>
      <c r="D158" s="88">
        <v>2500</v>
      </c>
      <c r="E158" s="44">
        <f t="shared" si="18"/>
        <v>0</v>
      </c>
      <c r="F158" s="82" t="str">
        <f t="shared" si="24"/>
        <v/>
      </c>
      <c r="G158" s="82">
        <f t="shared" si="19"/>
        <v>2500</v>
      </c>
      <c r="H158" s="82">
        <v>160</v>
      </c>
      <c r="I158" s="167">
        <f t="shared" si="20"/>
        <v>400000</v>
      </c>
    </row>
    <row r="159" spans="1:9" s="2" customFormat="1" ht="18.5" x14ac:dyDescent="0.3">
      <c r="A159" s="3" t="s">
        <v>408</v>
      </c>
      <c r="B159" s="68" t="s">
        <v>232</v>
      </c>
      <c r="C159" s="87" t="s">
        <v>148</v>
      </c>
      <c r="D159" s="88">
        <v>3000</v>
      </c>
      <c r="E159" s="44">
        <f t="shared" si="18"/>
        <v>0</v>
      </c>
      <c r="F159" s="82" t="str">
        <f t="shared" si="24"/>
        <v/>
      </c>
      <c r="G159" s="82">
        <f t="shared" si="19"/>
        <v>3000</v>
      </c>
      <c r="H159" s="82">
        <v>8</v>
      </c>
      <c r="I159" s="167">
        <f t="shared" si="20"/>
        <v>24000</v>
      </c>
    </row>
    <row r="160" spans="1:9" s="2" customFormat="1" ht="18.5" x14ac:dyDescent="0.3">
      <c r="A160" s="3" t="s">
        <v>409</v>
      </c>
      <c r="B160" s="68" t="s">
        <v>233</v>
      </c>
      <c r="C160" s="87" t="s">
        <v>148</v>
      </c>
      <c r="D160" s="88">
        <v>45000</v>
      </c>
      <c r="E160" s="44">
        <f t="shared" si="18"/>
        <v>0</v>
      </c>
      <c r="F160" s="82" t="str">
        <f t="shared" si="24"/>
        <v/>
      </c>
      <c r="G160" s="82">
        <f t="shared" si="19"/>
        <v>45000</v>
      </c>
      <c r="H160" s="82">
        <v>30</v>
      </c>
      <c r="I160" s="167">
        <f t="shared" si="20"/>
        <v>1350000</v>
      </c>
    </row>
    <row r="161" spans="1:9" s="2" customFormat="1" ht="18.5" x14ac:dyDescent="0.3">
      <c r="A161" s="3" t="s">
        <v>410</v>
      </c>
      <c r="B161" s="68" t="s">
        <v>191</v>
      </c>
      <c r="C161" s="89" t="s">
        <v>185</v>
      </c>
      <c r="D161" s="88">
        <v>50000</v>
      </c>
      <c r="E161" s="44">
        <f t="shared" si="18"/>
        <v>0</v>
      </c>
      <c r="F161" s="82" t="str">
        <f t="shared" si="24"/>
        <v/>
      </c>
      <c r="G161" s="82">
        <f t="shared" si="19"/>
        <v>50000</v>
      </c>
      <c r="H161" s="82">
        <v>8</v>
      </c>
      <c r="I161" s="167">
        <f t="shared" si="20"/>
        <v>400000</v>
      </c>
    </row>
    <row r="162" spans="1:9" s="2" customFormat="1" ht="18.5" x14ac:dyDescent="0.3">
      <c r="A162" s="3" t="s">
        <v>411</v>
      </c>
      <c r="B162" s="68" t="s">
        <v>7</v>
      </c>
      <c r="C162" s="89" t="s">
        <v>185</v>
      </c>
      <c r="D162" s="88">
        <v>60000</v>
      </c>
      <c r="E162" s="44">
        <f t="shared" si="18"/>
        <v>0</v>
      </c>
      <c r="F162" s="82" t="str">
        <f t="shared" si="24"/>
        <v/>
      </c>
      <c r="G162" s="82">
        <f t="shared" si="19"/>
        <v>60000</v>
      </c>
      <c r="H162" s="82">
        <v>10</v>
      </c>
      <c r="I162" s="167">
        <f t="shared" si="20"/>
        <v>600000</v>
      </c>
    </row>
    <row r="163" spans="1:9" s="2" customFormat="1" ht="18.5" x14ac:dyDescent="0.3">
      <c r="A163" s="3" t="s">
        <v>412</v>
      </c>
      <c r="B163" s="68" t="s">
        <v>6</v>
      </c>
      <c r="C163" s="89" t="s">
        <v>185</v>
      </c>
      <c r="D163" s="88">
        <v>100000</v>
      </c>
      <c r="E163" s="44">
        <f t="shared" si="18"/>
        <v>0</v>
      </c>
      <c r="F163" s="82" t="str">
        <f t="shared" si="24"/>
        <v/>
      </c>
      <c r="G163" s="82">
        <f t="shared" si="19"/>
        <v>100000</v>
      </c>
      <c r="H163" s="82">
        <v>10</v>
      </c>
      <c r="I163" s="167">
        <f t="shared" si="20"/>
        <v>1000000</v>
      </c>
    </row>
    <row r="164" spans="1:9" s="2" customFormat="1" ht="18.5" x14ac:dyDescent="0.3">
      <c r="A164" s="3" t="s">
        <v>413</v>
      </c>
      <c r="B164" s="68" t="s">
        <v>151</v>
      </c>
      <c r="C164" s="87" t="s">
        <v>148</v>
      </c>
      <c r="D164" s="88">
        <v>5000</v>
      </c>
      <c r="E164" s="44">
        <f t="shared" si="18"/>
        <v>0</v>
      </c>
      <c r="F164" s="82" t="str">
        <f t="shared" si="24"/>
        <v/>
      </c>
      <c r="G164" s="82">
        <f t="shared" si="19"/>
        <v>5000</v>
      </c>
      <c r="H164" s="82">
        <v>80</v>
      </c>
      <c r="I164" s="167">
        <f t="shared" si="20"/>
        <v>400000</v>
      </c>
    </row>
    <row r="165" spans="1:9" s="2" customFormat="1" ht="18.5" x14ac:dyDescent="0.3">
      <c r="A165" s="3" t="s">
        <v>414</v>
      </c>
      <c r="B165" s="68" t="s">
        <v>152</v>
      </c>
      <c r="C165" s="87" t="s">
        <v>148</v>
      </c>
      <c r="D165" s="88">
        <v>1500</v>
      </c>
      <c r="E165" s="44">
        <f t="shared" si="18"/>
        <v>0</v>
      </c>
      <c r="F165" s="82" t="str">
        <f t="shared" si="24"/>
        <v/>
      </c>
      <c r="G165" s="82">
        <f t="shared" si="19"/>
        <v>1500</v>
      </c>
      <c r="H165" s="82">
        <v>80</v>
      </c>
      <c r="I165" s="167">
        <f t="shared" si="20"/>
        <v>120000</v>
      </c>
    </row>
    <row r="166" spans="1:9" s="2" customFormat="1" ht="18.5" x14ac:dyDescent="0.3">
      <c r="A166" s="3" t="s">
        <v>415</v>
      </c>
      <c r="B166" s="68" t="s">
        <v>5</v>
      </c>
      <c r="C166" s="87" t="s">
        <v>148</v>
      </c>
      <c r="D166" s="88">
        <v>1600</v>
      </c>
      <c r="E166" s="44">
        <f t="shared" si="18"/>
        <v>0</v>
      </c>
      <c r="F166" s="82" t="str">
        <f t="shared" si="24"/>
        <v/>
      </c>
      <c r="G166" s="82">
        <f t="shared" si="19"/>
        <v>1600</v>
      </c>
      <c r="H166" s="82">
        <v>40</v>
      </c>
      <c r="I166" s="167">
        <f t="shared" si="20"/>
        <v>64000</v>
      </c>
    </row>
    <row r="167" spans="1:9" s="2" customFormat="1" ht="18.5" x14ac:dyDescent="0.3">
      <c r="A167" s="3" t="s">
        <v>416</v>
      </c>
      <c r="B167" s="68" t="s">
        <v>4</v>
      </c>
      <c r="C167" s="87" t="s">
        <v>148</v>
      </c>
      <c r="D167" s="88">
        <v>250</v>
      </c>
      <c r="E167" s="44">
        <f t="shared" si="18"/>
        <v>0</v>
      </c>
      <c r="F167" s="82" t="str">
        <f t="shared" si="24"/>
        <v/>
      </c>
      <c r="G167" s="82">
        <f t="shared" si="19"/>
        <v>250</v>
      </c>
      <c r="H167" s="82">
        <v>1500</v>
      </c>
      <c r="I167" s="167">
        <f t="shared" si="20"/>
        <v>375000</v>
      </c>
    </row>
    <row r="168" spans="1:9" s="2" customFormat="1" ht="18.5" x14ac:dyDescent="0.3">
      <c r="A168" s="3" t="s">
        <v>417</v>
      </c>
      <c r="B168" s="68" t="s">
        <v>667</v>
      </c>
      <c r="C168" s="87" t="s">
        <v>148</v>
      </c>
      <c r="D168" s="88">
        <v>2500</v>
      </c>
      <c r="E168" s="44">
        <f t="shared" si="18"/>
        <v>0</v>
      </c>
      <c r="F168" s="82" t="str">
        <f t="shared" si="24"/>
        <v/>
      </c>
      <c r="G168" s="82">
        <f t="shared" si="19"/>
        <v>2500</v>
      </c>
      <c r="H168" s="82">
        <v>160</v>
      </c>
      <c r="I168" s="167">
        <f t="shared" si="20"/>
        <v>400000</v>
      </c>
    </row>
    <row r="169" spans="1:9" s="2" customFormat="1" ht="18.5" x14ac:dyDescent="0.3">
      <c r="A169" s="3" t="s">
        <v>418</v>
      </c>
      <c r="B169" s="68" t="s">
        <v>671</v>
      </c>
      <c r="C169" s="87" t="s">
        <v>148</v>
      </c>
      <c r="D169" s="88">
        <v>25000</v>
      </c>
      <c r="E169" s="44">
        <f t="shared" si="18"/>
        <v>0</v>
      </c>
      <c r="F169" s="82" t="str">
        <f t="shared" si="24"/>
        <v/>
      </c>
      <c r="G169" s="82">
        <f t="shared" si="19"/>
        <v>25000</v>
      </c>
      <c r="H169" s="82">
        <v>5</v>
      </c>
      <c r="I169" s="167">
        <f t="shared" si="20"/>
        <v>125000</v>
      </c>
    </row>
    <row r="170" spans="1:9" s="2" customFormat="1" ht="18.5" x14ac:dyDescent="0.3">
      <c r="A170" s="3" t="s">
        <v>419</v>
      </c>
      <c r="B170" s="68" t="s">
        <v>234</v>
      </c>
      <c r="C170" s="87" t="s">
        <v>148</v>
      </c>
      <c r="D170" s="88">
        <v>35000</v>
      </c>
      <c r="E170" s="44">
        <f t="shared" si="18"/>
        <v>0</v>
      </c>
      <c r="F170" s="82" t="str">
        <f t="shared" si="24"/>
        <v/>
      </c>
      <c r="G170" s="82">
        <f t="shared" si="19"/>
        <v>35000</v>
      </c>
      <c r="H170" s="82">
        <v>5</v>
      </c>
      <c r="I170" s="167">
        <f t="shared" si="20"/>
        <v>175000</v>
      </c>
    </row>
    <row r="171" spans="1:9" s="2" customFormat="1" ht="18.5" x14ac:dyDescent="0.3">
      <c r="A171" s="3" t="s">
        <v>420</v>
      </c>
      <c r="B171" s="68" t="s">
        <v>200</v>
      </c>
      <c r="C171" s="87" t="s">
        <v>148</v>
      </c>
      <c r="D171" s="88">
        <v>25000</v>
      </c>
      <c r="E171" s="44">
        <f t="shared" si="18"/>
        <v>0</v>
      </c>
      <c r="F171" s="82" t="str">
        <f t="shared" si="24"/>
        <v/>
      </c>
      <c r="G171" s="82">
        <f t="shared" si="19"/>
        <v>25000</v>
      </c>
      <c r="H171" s="82">
        <v>10</v>
      </c>
      <c r="I171" s="167">
        <f t="shared" si="20"/>
        <v>250000</v>
      </c>
    </row>
    <row r="172" spans="1:9" s="2" customFormat="1" ht="18.5" x14ac:dyDescent="0.3">
      <c r="A172" s="3" t="s">
        <v>421</v>
      </c>
      <c r="B172" s="68" t="s">
        <v>661</v>
      </c>
      <c r="C172" s="87" t="s">
        <v>148</v>
      </c>
      <c r="D172" s="88">
        <v>20000</v>
      </c>
      <c r="E172" s="44">
        <f t="shared" si="18"/>
        <v>0</v>
      </c>
      <c r="F172" s="82" t="str">
        <f t="shared" si="24"/>
        <v/>
      </c>
      <c r="G172" s="82">
        <f t="shared" si="19"/>
        <v>20000</v>
      </c>
      <c r="H172" s="82">
        <v>3</v>
      </c>
      <c r="I172" s="167">
        <f t="shared" si="20"/>
        <v>60000</v>
      </c>
    </row>
    <row r="173" spans="1:9" s="2" customFormat="1" ht="18.5" x14ac:dyDescent="0.3">
      <c r="A173" s="3" t="s">
        <v>692</v>
      </c>
      <c r="B173" s="74" t="s">
        <v>662</v>
      </c>
      <c r="C173" s="87" t="s">
        <v>148</v>
      </c>
      <c r="D173" s="88">
        <v>25000</v>
      </c>
      <c r="E173" s="92">
        <f t="shared" si="18"/>
        <v>0</v>
      </c>
      <c r="F173" s="82" t="str">
        <f t="shared" si="24"/>
        <v/>
      </c>
      <c r="G173" s="86">
        <f t="shared" si="19"/>
        <v>25000</v>
      </c>
      <c r="H173" s="86">
        <v>3</v>
      </c>
      <c r="I173" s="225">
        <f t="shared" si="20"/>
        <v>75000</v>
      </c>
    </row>
    <row r="174" spans="1:9" s="2" customFormat="1" ht="19" thickBot="1" x14ac:dyDescent="0.35">
      <c r="A174" s="3" t="s">
        <v>699</v>
      </c>
      <c r="B174" s="74" t="s">
        <v>700</v>
      </c>
      <c r="C174" s="87" t="s">
        <v>188</v>
      </c>
      <c r="D174" s="88">
        <v>10500</v>
      </c>
      <c r="E174" s="92">
        <f t="shared" si="18"/>
        <v>0</v>
      </c>
      <c r="F174" s="82" t="str">
        <f>IF(E174=0,"",IF(AND(E174&lt;=0%,E174&gt;=-30%),TRUE,FALSE))</f>
        <v/>
      </c>
      <c r="G174" s="86">
        <f t="shared" ref="G174" si="25">D174*(1+E174)</f>
        <v>10500</v>
      </c>
      <c r="H174" s="86">
        <v>75</v>
      </c>
      <c r="I174" s="225">
        <f>G174*H174</f>
        <v>787500</v>
      </c>
    </row>
    <row r="175" spans="1:9" s="2" customFormat="1" ht="21.5" thickBot="1" x14ac:dyDescent="0.35">
      <c r="A175" s="24"/>
      <c r="B175" s="76" t="s">
        <v>259</v>
      </c>
      <c r="C175" s="307"/>
      <c r="D175" s="308"/>
      <c r="E175" s="309"/>
      <c r="F175" s="309"/>
      <c r="G175" s="309"/>
      <c r="H175" s="310"/>
      <c r="I175" s="226">
        <f>SUM(I127:I174)</f>
        <v>15771500</v>
      </c>
    </row>
    <row r="176" spans="1:9" s="2" customFormat="1" ht="14.5" customHeight="1" x14ac:dyDescent="0.3">
      <c r="B176" s="70"/>
      <c r="I176" s="19"/>
    </row>
    <row r="177" spans="1:9" s="2" customFormat="1" ht="15" customHeight="1" x14ac:dyDescent="0.3">
      <c r="I177" s="19"/>
    </row>
    <row r="178" spans="1:9" s="2" customFormat="1" ht="15" thickBot="1" x14ac:dyDescent="0.35">
      <c r="I178" s="19"/>
    </row>
    <row r="179" spans="1:9" s="2" customFormat="1" ht="21" x14ac:dyDescent="0.3">
      <c r="A179" s="183">
        <v>6.02</v>
      </c>
      <c r="B179" s="194" t="s">
        <v>145</v>
      </c>
      <c r="C179" s="289"/>
      <c r="D179" s="290"/>
      <c r="E179" s="249"/>
      <c r="F179" s="289"/>
      <c r="G179" s="291"/>
      <c r="H179" s="291"/>
      <c r="I179" s="292"/>
    </row>
    <row r="180" spans="1:9" s="2" customFormat="1" ht="18.5" x14ac:dyDescent="0.3">
      <c r="A180" s="3" t="s">
        <v>289</v>
      </c>
      <c r="B180" s="68" t="s">
        <v>150</v>
      </c>
      <c r="C180" s="87" t="s">
        <v>148</v>
      </c>
      <c r="D180" s="88">
        <v>100</v>
      </c>
      <c r="E180" s="44">
        <f>$E$179</f>
        <v>0</v>
      </c>
      <c r="F180" s="45" t="str">
        <f>IF(E180=0,"",IF(AND(E180&lt;=0%,E180&gt;=-30%),TRUE,FALSE))</f>
        <v/>
      </c>
      <c r="G180" s="95">
        <f t="shared" ref="G180:G193" si="26">D180*(1+E180)</f>
        <v>100</v>
      </c>
      <c r="H180" s="95">
        <v>100</v>
      </c>
      <c r="I180" s="101">
        <f>G180*H180</f>
        <v>10000</v>
      </c>
    </row>
    <row r="181" spans="1:9" s="2" customFormat="1" ht="18.5" x14ac:dyDescent="0.3">
      <c r="A181" s="3" t="s">
        <v>290</v>
      </c>
      <c r="B181" s="68" t="s">
        <v>8</v>
      </c>
      <c r="C181" s="87" t="s">
        <v>148</v>
      </c>
      <c r="D181" s="88">
        <v>15</v>
      </c>
      <c r="E181" s="44">
        <f t="shared" ref="E181:E193" si="27">$E$179</f>
        <v>0</v>
      </c>
      <c r="F181" s="45" t="str">
        <f t="shared" ref="F181:F193" si="28">IF(E181=0,"",IF(AND(E181&lt;=0%,E181&gt;=-30%),TRUE,FALSE))</f>
        <v/>
      </c>
      <c r="G181" s="95">
        <f t="shared" si="26"/>
        <v>15</v>
      </c>
      <c r="H181" s="95">
        <v>100</v>
      </c>
      <c r="I181" s="101">
        <f t="shared" ref="I181:I193" si="29">G181*H181</f>
        <v>1500</v>
      </c>
    </row>
    <row r="182" spans="1:9" s="2" customFormat="1" ht="18.5" x14ac:dyDescent="0.3">
      <c r="A182" s="3" t="s">
        <v>291</v>
      </c>
      <c r="B182" s="68" t="s">
        <v>9</v>
      </c>
      <c r="C182" s="87" t="s">
        <v>148</v>
      </c>
      <c r="D182" s="88">
        <v>200</v>
      </c>
      <c r="E182" s="44">
        <f t="shared" si="27"/>
        <v>0</v>
      </c>
      <c r="F182" s="45" t="str">
        <f t="shared" si="28"/>
        <v/>
      </c>
      <c r="G182" s="95">
        <f t="shared" si="26"/>
        <v>200</v>
      </c>
      <c r="H182" s="95">
        <v>200</v>
      </c>
      <c r="I182" s="101">
        <f t="shared" si="29"/>
        <v>40000</v>
      </c>
    </row>
    <row r="183" spans="1:9" s="2" customFormat="1" ht="18.5" x14ac:dyDescent="0.3">
      <c r="A183" s="3" t="s">
        <v>292</v>
      </c>
      <c r="B183" s="68" t="s">
        <v>10</v>
      </c>
      <c r="C183" s="87" t="s">
        <v>188</v>
      </c>
      <c r="D183" s="88">
        <v>60</v>
      </c>
      <c r="E183" s="44">
        <f t="shared" si="27"/>
        <v>0</v>
      </c>
      <c r="F183" s="45" t="str">
        <f t="shared" si="28"/>
        <v/>
      </c>
      <c r="G183" s="95">
        <f t="shared" si="26"/>
        <v>60</v>
      </c>
      <c r="H183" s="95">
        <v>20</v>
      </c>
      <c r="I183" s="101">
        <f t="shared" si="29"/>
        <v>1200</v>
      </c>
    </row>
    <row r="184" spans="1:9" s="2" customFormat="1" ht="18.5" x14ac:dyDescent="0.3">
      <c r="A184" s="3" t="s">
        <v>293</v>
      </c>
      <c r="B184" s="68" t="s">
        <v>11</v>
      </c>
      <c r="C184" s="87" t="s">
        <v>148</v>
      </c>
      <c r="D184" s="88">
        <v>120</v>
      </c>
      <c r="E184" s="44">
        <f t="shared" si="27"/>
        <v>0</v>
      </c>
      <c r="F184" s="45" t="str">
        <f t="shared" si="28"/>
        <v/>
      </c>
      <c r="G184" s="95">
        <f t="shared" si="26"/>
        <v>120</v>
      </c>
      <c r="H184" s="95">
        <v>20</v>
      </c>
      <c r="I184" s="101">
        <f t="shared" si="29"/>
        <v>2400</v>
      </c>
    </row>
    <row r="185" spans="1:9" s="2" customFormat="1" ht="18.5" x14ac:dyDescent="0.3">
      <c r="A185" s="3" t="s">
        <v>422</v>
      </c>
      <c r="B185" s="68" t="s">
        <v>153</v>
      </c>
      <c r="C185" s="87" t="s">
        <v>148</v>
      </c>
      <c r="D185" s="88">
        <v>120</v>
      </c>
      <c r="E185" s="44">
        <f t="shared" si="27"/>
        <v>0</v>
      </c>
      <c r="F185" s="45" t="str">
        <f t="shared" si="28"/>
        <v/>
      </c>
      <c r="G185" s="95">
        <f t="shared" si="26"/>
        <v>120</v>
      </c>
      <c r="H185" s="95">
        <v>20</v>
      </c>
      <c r="I185" s="101">
        <f t="shared" si="29"/>
        <v>2400</v>
      </c>
    </row>
    <row r="186" spans="1:9" s="2" customFormat="1" ht="18.5" x14ac:dyDescent="0.3">
      <c r="A186" s="3" t="s">
        <v>423</v>
      </c>
      <c r="B186" s="68" t="s">
        <v>12</v>
      </c>
      <c r="C186" s="87" t="s">
        <v>188</v>
      </c>
      <c r="D186" s="88">
        <v>750</v>
      </c>
      <c r="E186" s="44">
        <f t="shared" si="27"/>
        <v>0</v>
      </c>
      <c r="F186" s="45" t="str">
        <f t="shared" si="28"/>
        <v/>
      </c>
      <c r="G186" s="95">
        <f t="shared" si="26"/>
        <v>750</v>
      </c>
      <c r="H186" s="95">
        <v>100</v>
      </c>
      <c r="I186" s="101">
        <f t="shared" si="29"/>
        <v>75000</v>
      </c>
    </row>
    <row r="187" spans="1:9" s="2" customFormat="1" ht="18.5" x14ac:dyDescent="0.3">
      <c r="A187" s="3" t="s">
        <v>424</v>
      </c>
      <c r="B187" s="68" t="s">
        <v>13</v>
      </c>
      <c r="C187" s="87" t="s">
        <v>188</v>
      </c>
      <c r="D187" s="88">
        <v>40</v>
      </c>
      <c r="E187" s="44">
        <f t="shared" si="27"/>
        <v>0</v>
      </c>
      <c r="F187" s="45" t="str">
        <f t="shared" si="28"/>
        <v/>
      </c>
      <c r="G187" s="95">
        <f t="shared" si="26"/>
        <v>40</v>
      </c>
      <c r="H187" s="95">
        <v>20</v>
      </c>
      <c r="I187" s="101">
        <f t="shared" si="29"/>
        <v>800</v>
      </c>
    </row>
    <row r="188" spans="1:9" s="2" customFormat="1" ht="18.5" x14ac:dyDescent="0.3">
      <c r="A188" s="3" t="s">
        <v>425</v>
      </c>
      <c r="B188" s="68" t="s">
        <v>14</v>
      </c>
      <c r="C188" s="87" t="s">
        <v>188</v>
      </c>
      <c r="D188" s="88">
        <v>60</v>
      </c>
      <c r="E188" s="44">
        <f t="shared" si="27"/>
        <v>0</v>
      </c>
      <c r="F188" s="45" t="str">
        <f t="shared" si="28"/>
        <v/>
      </c>
      <c r="G188" s="95">
        <f t="shared" si="26"/>
        <v>60</v>
      </c>
      <c r="H188" s="95">
        <v>20</v>
      </c>
      <c r="I188" s="101">
        <f t="shared" si="29"/>
        <v>1200</v>
      </c>
    </row>
    <row r="189" spans="1:9" s="2" customFormat="1" ht="18.5" x14ac:dyDescent="0.3">
      <c r="A189" s="3" t="s">
        <v>426</v>
      </c>
      <c r="B189" s="68" t="s">
        <v>15</v>
      </c>
      <c r="C189" s="87" t="s">
        <v>188</v>
      </c>
      <c r="D189" s="88">
        <v>70</v>
      </c>
      <c r="E189" s="44">
        <f t="shared" si="27"/>
        <v>0</v>
      </c>
      <c r="F189" s="45" t="str">
        <f t="shared" si="28"/>
        <v/>
      </c>
      <c r="G189" s="95">
        <f t="shared" si="26"/>
        <v>70</v>
      </c>
      <c r="H189" s="95">
        <v>20</v>
      </c>
      <c r="I189" s="101">
        <f t="shared" si="29"/>
        <v>1400</v>
      </c>
    </row>
    <row r="190" spans="1:9" s="2" customFormat="1" ht="18.5" x14ac:dyDescent="0.3">
      <c r="A190" s="3" t="s">
        <v>427</v>
      </c>
      <c r="B190" s="68" t="s">
        <v>663</v>
      </c>
      <c r="C190" s="87" t="s">
        <v>148</v>
      </c>
      <c r="D190" s="88">
        <v>20</v>
      </c>
      <c r="E190" s="44">
        <f t="shared" si="27"/>
        <v>0</v>
      </c>
      <c r="F190" s="45" t="str">
        <f t="shared" si="28"/>
        <v/>
      </c>
      <c r="G190" s="95">
        <f t="shared" si="26"/>
        <v>20</v>
      </c>
      <c r="H190" s="95">
        <v>80</v>
      </c>
      <c r="I190" s="101">
        <f t="shared" si="29"/>
        <v>1600</v>
      </c>
    </row>
    <row r="191" spans="1:9" s="2" customFormat="1" ht="18.5" x14ac:dyDescent="0.3">
      <c r="A191" s="3" t="s">
        <v>428</v>
      </c>
      <c r="B191" s="68" t="s">
        <v>664</v>
      </c>
      <c r="C191" s="87" t="s">
        <v>148</v>
      </c>
      <c r="D191" s="88">
        <v>10</v>
      </c>
      <c r="E191" s="44">
        <f t="shared" si="27"/>
        <v>0</v>
      </c>
      <c r="F191" s="45" t="str">
        <f t="shared" si="28"/>
        <v/>
      </c>
      <c r="G191" s="95">
        <f t="shared" si="26"/>
        <v>10</v>
      </c>
      <c r="H191" s="95">
        <v>160</v>
      </c>
      <c r="I191" s="101">
        <f t="shared" si="29"/>
        <v>1600</v>
      </c>
    </row>
    <row r="192" spans="1:9" s="2" customFormat="1" ht="18.5" x14ac:dyDescent="0.3">
      <c r="A192" s="3" t="s">
        <v>429</v>
      </c>
      <c r="B192" s="68" t="s">
        <v>210</v>
      </c>
      <c r="C192" s="87" t="s">
        <v>148</v>
      </c>
      <c r="D192" s="88">
        <v>400</v>
      </c>
      <c r="E192" s="44">
        <f t="shared" si="27"/>
        <v>0</v>
      </c>
      <c r="F192" s="45" t="str">
        <f t="shared" si="28"/>
        <v/>
      </c>
      <c r="G192" s="95">
        <f t="shared" si="26"/>
        <v>400</v>
      </c>
      <c r="H192" s="95">
        <v>10</v>
      </c>
      <c r="I192" s="101">
        <f t="shared" si="29"/>
        <v>4000</v>
      </c>
    </row>
    <row r="193" spans="1:9" s="2" customFormat="1" ht="19" thickBot="1" x14ac:dyDescent="0.35">
      <c r="A193" s="5" t="s">
        <v>430</v>
      </c>
      <c r="B193" s="75" t="s">
        <v>211</v>
      </c>
      <c r="C193" s="93" t="s">
        <v>148</v>
      </c>
      <c r="D193" s="94">
        <v>500</v>
      </c>
      <c r="E193" s="44">
        <f t="shared" si="27"/>
        <v>0</v>
      </c>
      <c r="F193" s="45" t="str">
        <f t="shared" si="28"/>
        <v/>
      </c>
      <c r="G193" s="96">
        <f t="shared" si="26"/>
        <v>500</v>
      </c>
      <c r="H193" s="96">
        <v>10</v>
      </c>
      <c r="I193" s="101">
        <f t="shared" si="29"/>
        <v>5000</v>
      </c>
    </row>
    <row r="194" spans="1:9" s="2" customFormat="1" ht="21.5" thickBot="1" x14ac:dyDescent="0.35">
      <c r="A194" s="24"/>
      <c r="B194" s="76" t="s">
        <v>262</v>
      </c>
      <c r="C194" s="257"/>
      <c r="D194" s="258"/>
      <c r="E194" s="258"/>
      <c r="F194" s="258"/>
      <c r="G194" s="258"/>
      <c r="H194" s="259"/>
      <c r="I194" s="98">
        <f>SUM(I180:I193)</f>
        <v>148100</v>
      </c>
    </row>
    <row r="195" spans="1:9" s="2" customFormat="1" ht="15" customHeight="1" x14ac:dyDescent="0.3">
      <c r="I195" s="19"/>
    </row>
    <row r="196" spans="1:9" s="2" customFormat="1" ht="15" thickBot="1" x14ac:dyDescent="0.35">
      <c r="I196" s="19"/>
    </row>
    <row r="197" spans="1:9" s="2" customFormat="1" ht="21" x14ac:dyDescent="0.3">
      <c r="A197" s="184">
        <v>6.03</v>
      </c>
      <c r="B197" s="181" t="s">
        <v>260</v>
      </c>
      <c r="C197" s="283"/>
      <c r="D197" s="285"/>
      <c r="E197" s="248"/>
      <c r="F197" s="283"/>
      <c r="G197" s="284"/>
      <c r="H197" s="284"/>
      <c r="I197" s="285"/>
    </row>
    <row r="198" spans="1:9" s="2" customFormat="1" ht="18.5" x14ac:dyDescent="0.3">
      <c r="A198" s="3" t="s">
        <v>294</v>
      </c>
      <c r="B198" s="68" t="s">
        <v>16</v>
      </c>
      <c r="C198" s="30" t="s">
        <v>148</v>
      </c>
      <c r="D198" s="88">
        <v>1500</v>
      </c>
      <c r="E198" s="44">
        <f>$E$197</f>
        <v>0</v>
      </c>
      <c r="F198" s="95" t="str">
        <f>IF(E198=0,"",IF(AND(E198&lt;=0%,E198&gt;=-30%),TRUE,FALSE))</f>
        <v/>
      </c>
      <c r="G198" s="95">
        <f>D198*(1+E198)</f>
        <v>1500</v>
      </c>
      <c r="H198" s="95">
        <v>100</v>
      </c>
      <c r="I198" s="95">
        <f>G198*H198</f>
        <v>150000</v>
      </c>
    </row>
    <row r="199" spans="1:9" s="2" customFormat="1" ht="18.5" x14ac:dyDescent="0.3">
      <c r="A199" s="3" t="s">
        <v>295</v>
      </c>
      <c r="B199" s="68" t="s">
        <v>17</v>
      </c>
      <c r="C199" s="30" t="s">
        <v>148</v>
      </c>
      <c r="D199" s="88">
        <v>1200</v>
      </c>
      <c r="E199" s="44">
        <f t="shared" ref="E199:E202" si="30">$E$197</f>
        <v>0</v>
      </c>
      <c r="F199" s="95" t="str">
        <f t="shared" ref="F199:F202" si="31">IF(E199=0,"",IF(AND(E199&lt;=0%,E199&gt;=-30%),TRUE,FALSE))</f>
        <v/>
      </c>
      <c r="G199" s="95">
        <f>D199*(1+E199)</f>
        <v>1200</v>
      </c>
      <c r="H199" s="95">
        <v>20</v>
      </c>
      <c r="I199" s="95">
        <f t="shared" ref="I199:I202" si="32">G199*H199</f>
        <v>24000</v>
      </c>
    </row>
    <row r="200" spans="1:9" s="2" customFormat="1" ht="18.5" x14ac:dyDescent="0.3">
      <c r="A200" s="3" t="s">
        <v>296</v>
      </c>
      <c r="B200" s="68" t="s">
        <v>18</v>
      </c>
      <c r="C200" s="30" t="s">
        <v>148</v>
      </c>
      <c r="D200" s="88">
        <v>1000</v>
      </c>
      <c r="E200" s="44">
        <f t="shared" si="30"/>
        <v>0</v>
      </c>
      <c r="F200" s="95" t="str">
        <f t="shared" si="31"/>
        <v/>
      </c>
      <c r="G200" s="95">
        <f>D200*(1+E200)</f>
        <v>1000</v>
      </c>
      <c r="H200" s="95">
        <v>20</v>
      </c>
      <c r="I200" s="95">
        <f t="shared" si="32"/>
        <v>20000</v>
      </c>
    </row>
    <row r="201" spans="1:9" s="2" customFormat="1" ht="18.5" x14ac:dyDescent="0.3">
      <c r="A201" s="3" t="s">
        <v>297</v>
      </c>
      <c r="B201" s="68" t="s">
        <v>19</v>
      </c>
      <c r="C201" s="30" t="s">
        <v>148</v>
      </c>
      <c r="D201" s="88">
        <v>1750</v>
      </c>
      <c r="E201" s="44">
        <f t="shared" si="30"/>
        <v>0</v>
      </c>
      <c r="F201" s="95" t="str">
        <f t="shared" si="31"/>
        <v/>
      </c>
      <c r="G201" s="95">
        <f>D201*(1+E201)</f>
        <v>1750</v>
      </c>
      <c r="H201" s="95">
        <v>20</v>
      </c>
      <c r="I201" s="95">
        <f t="shared" si="32"/>
        <v>35000</v>
      </c>
    </row>
    <row r="202" spans="1:9" s="2" customFormat="1" ht="19" thickBot="1" x14ac:dyDescent="0.35">
      <c r="A202" s="5" t="s">
        <v>298</v>
      </c>
      <c r="B202" s="75" t="s">
        <v>20</v>
      </c>
      <c r="C202" s="33" t="s">
        <v>148</v>
      </c>
      <c r="D202" s="94">
        <v>3000</v>
      </c>
      <c r="E202" s="44">
        <f t="shared" si="30"/>
        <v>0</v>
      </c>
      <c r="F202" s="95" t="str">
        <f t="shared" si="31"/>
        <v/>
      </c>
      <c r="G202" s="96">
        <f>D202*(1+E202)</f>
        <v>3000</v>
      </c>
      <c r="H202" s="96">
        <v>20</v>
      </c>
      <c r="I202" s="95">
        <f t="shared" si="32"/>
        <v>60000</v>
      </c>
    </row>
    <row r="203" spans="1:9" s="2" customFormat="1" ht="21.5" thickBot="1" x14ac:dyDescent="0.35">
      <c r="A203" s="24"/>
      <c r="B203" s="76" t="s">
        <v>261</v>
      </c>
      <c r="C203" s="257"/>
      <c r="D203" s="258"/>
      <c r="E203" s="258"/>
      <c r="F203" s="258"/>
      <c r="G203" s="258"/>
      <c r="H203" s="259"/>
      <c r="I203" s="97">
        <f>SUM(I198:I202)</f>
        <v>289000</v>
      </c>
    </row>
    <row r="204" spans="1:9" s="2" customFormat="1" ht="15" customHeight="1" x14ac:dyDescent="0.3">
      <c r="I204" s="19"/>
    </row>
    <row r="205" spans="1:9" s="2" customFormat="1" ht="15" thickBot="1" x14ac:dyDescent="0.35">
      <c r="I205" s="19"/>
    </row>
    <row r="206" spans="1:9" s="2" customFormat="1" ht="21" x14ac:dyDescent="0.3">
      <c r="A206" s="184">
        <v>6.04</v>
      </c>
      <c r="B206" s="195" t="s">
        <v>263</v>
      </c>
      <c r="C206" s="289"/>
      <c r="D206" s="290"/>
      <c r="E206" s="249"/>
      <c r="F206" s="289"/>
      <c r="G206" s="291"/>
      <c r="H206" s="291"/>
      <c r="I206" s="292"/>
    </row>
    <row r="207" spans="1:9" s="2" customFormat="1" ht="18.5" x14ac:dyDescent="0.3">
      <c r="A207" s="3" t="s">
        <v>299</v>
      </c>
      <c r="B207" s="68" t="s">
        <v>154</v>
      </c>
      <c r="C207" s="30" t="s">
        <v>185</v>
      </c>
      <c r="D207" s="47">
        <v>350000</v>
      </c>
      <c r="E207" s="48">
        <f>$E$206</f>
        <v>0</v>
      </c>
      <c r="F207" s="45" t="str">
        <f>IF(E207=0,"",IF(AND(E207&lt;=0%,E207&gt;=-30%),TRUE,FALSE))</f>
        <v/>
      </c>
      <c r="G207" s="45">
        <f t="shared" ref="G207:G212" si="33">D207*(1+E207)</f>
        <v>350000</v>
      </c>
      <c r="H207" s="36">
        <v>1</v>
      </c>
      <c r="I207" s="49">
        <f t="shared" ref="I207:I212" si="34">G207*H207</f>
        <v>350000</v>
      </c>
    </row>
    <row r="208" spans="1:9" s="2" customFormat="1" ht="18.5" x14ac:dyDescent="0.3">
      <c r="A208" s="3" t="s">
        <v>300</v>
      </c>
      <c r="B208" s="68" t="s">
        <v>155</v>
      </c>
      <c r="C208" s="30" t="s">
        <v>185</v>
      </c>
      <c r="D208" s="47">
        <v>250000</v>
      </c>
      <c r="E208" s="48">
        <f t="shared" ref="E208:E212" si="35">$E$206</f>
        <v>0</v>
      </c>
      <c r="F208" s="45" t="str">
        <f t="shared" ref="F208:F212" si="36">IF(E208=0,"",IF(AND(E208&lt;=0%,E208&gt;=-30%),TRUE,FALSE))</f>
        <v/>
      </c>
      <c r="G208" s="45">
        <f t="shared" si="33"/>
        <v>250000</v>
      </c>
      <c r="H208" s="36">
        <v>1</v>
      </c>
      <c r="I208" s="49">
        <f t="shared" si="34"/>
        <v>250000</v>
      </c>
    </row>
    <row r="209" spans="1:9" s="2" customFormat="1" ht="18.5" x14ac:dyDescent="0.3">
      <c r="A209" s="3" t="s">
        <v>301</v>
      </c>
      <c r="B209" s="68" t="s">
        <v>156</v>
      </c>
      <c r="C209" s="30" t="s">
        <v>185</v>
      </c>
      <c r="D209" s="47">
        <v>75000</v>
      </c>
      <c r="E209" s="48">
        <f t="shared" si="35"/>
        <v>0</v>
      </c>
      <c r="F209" s="45" t="str">
        <f t="shared" si="36"/>
        <v/>
      </c>
      <c r="G209" s="45">
        <f t="shared" si="33"/>
        <v>75000</v>
      </c>
      <c r="H209" s="36">
        <v>2</v>
      </c>
      <c r="I209" s="49">
        <f t="shared" si="34"/>
        <v>150000</v>
      </c>
    </row>
    <row r="210" spans="1:9" s="2" customFormat="1" ht="18.5" x14ac:dyDescent="0.3">
      <c r="A210" s="3" t="s">
        <v>302</v>
      </c>
      <c r="B210" s="68" t="s">
        <v>157</v>
      </c>
      <c r="C210" s="30" t="s">
        <v>185</v>
      </c>
      <c r="D210" s="47">
        <v>50000</v>
      </c>
      <c r="E210" s="48">
        <f t="shared" si="35"/>
        <v>0</v>
      </c>
      <c r="F210" s="45" t="str">
        <f t="shared" si="36"/>
        <v/>
      </c>
      <c r="G210" s="45">
        <f t="shared" si="33"/>
        <v>50000</v>
      </c>
      <c r="H210" s="36">
        <v>2</v>
      </c>
      <c r="I210" s="49">
        <f t="shared" si="34"/>
        <v>100000</v>
      </c>
    </row>
    <row r="211" spans="1:9" s="2" customFormat="1" ht="18.5" x14ac:dyDescent="0.3">
      <c r="A211" s="3" t="s">
        <v>303</v>
      </c>
      <c r="B211" s="68" t="s">
        <v>158</v>
      </c>
      <c r="C211" s="30" t="s">
        <v>185</v>
      </c>
      <c r="D211" s="47">
        <v>150000</v>
      </c>
      <c r="E211" s="48">
        <f t="shared" si="35"/>
        <v>0</v>
      </c>
      <c r="F211" s="45" t="str">
        <f t="shared" si="36"/>
        <v/>
      </c>
      <c r="G211" s="45">
        <f t="shared" si="33"/>
        <v>150000</v>
      </c>
      <c r="H211" s="36">
        <v>2</v>
      </c>
      <c r="I211" s="49">
        <f t="shared" si="34"/>
        <v>300000</v>
      </c>
    </row>
    <row r="212" spans="1:9" s="2" customFormat="1" ht="19" thickBot="1" x14ac:dyDescent="0.35">
      <c r="A212" s="5" t="s">
        <v>304</v>
      </c>
      <c r="B212" s="75" t="s">
        <v>159</v>
      </c>
      <c r="C212" s="213" t="s">
        <v>185</v>
      </c>
      <c r="D212" s="214">
        <v>350000</v>
      </c>
      <c r="E212" s="215">
        <f t="shared" si="35"/>
        <v>0</v>
      </c>
      <c r="F212" s="45" t="str">
        <f t="shared" si="36"/>
        <v/>
      </c>
      <c r="G212" s="210">
        <f t="shared" si="33"/>
        <v>350000</v>
      </c>
      <c r="H212" s="216">
        <v>2</v>
      </c>
      <c r="I212" s="49">
        <f t="shared" si="34"/>
        <v>700000</v>
      </c>
    </row>
    <row r="213" spans="1:9" s="2" customFormat="1" ht="21.5" thickBot="1" x14ac:dyDescent="0.35">
      <c r="A213" s="24"/>
      <c r="B213" s="211" t="s">
        <v>264</v>
      </c>
      <c r="C213" s="311" t="str">
        <f>IF(E213=0,"",IF(AND(E213&lt;=20%,E213&gt;=-20%),TRUE,FALSE))</f>
        <v/>
      </c>
      <c r="D213" s="312"/>
      <c r="E213" s="312"/>
      <c r="F213" s="312"/>
      <c r="G213" s="312"/>
      <c r="H213" s="313"/>
      <c r="I213" s="212">
        <f>SUM(I207:I212)</f>
        <v>1850000</v>
      </c>
    </row>
    <row r="214" spans="1:9" s="2" customFormat="1" ht="15" customHeight="1" x14ac:dyDescent="0.3">
      <c r="E214" s="43"/>
      <c r="F214" s="50" t="str">
        <f t="shared" ref="F214:F215" si="37">IF(E214=0,"",IF(AND(E214&lt;=20%,E214&gt;=-20%),TRUE,FALSE))</f>
        <v/>
      </c>
      <c r="G214" s="43"/>
      <c r="I214" s="19"/>
    </row>
    <row r="215" spans="1:9" s="2" customFormat="1" ht="19" thickBot="1" x14ac:dyDescent="0.35">
      <c r="E215" s="43"/>
      <c r="F215" s="50" t="str">
        <f t="shared" si="37"/>
        <v/>
      </c>
      <c r="G215" s="43"/>
      <c r="I215" s="19"/>
    </row>
    <row r="216" spans="1:9" s="2" customFormat="1" ht="21" x14ac:dyDescent="0.3">
      <c r="A216" s="184">
        <v>6.05</v>
      </c>
      <c r="B216" s="195" t="s">
        <v>603</v>
      </c>
      <c r="C216" s="289"/>
      <c r="D216" s="290"/>
      <c r="E216" s="249"/>
      <c r="F216" s="293"/>
      <c r="G216" s="291"/>
      <c r="H216" s="291"/>
      <c r="I216" s="292"/>
    </row>
    <row r="217" spans="1:9" s="2" customFormat="1" ht="18.5" x14ac:dyDescent="0.3">
      <c r="A217" s="3" t="s">
        <v>627</v>
      </c>
      <c r="B217" s="68" t="s">
        <v>21</v>
      </c>
      <c r="C217" s="99" t="s">
        <v>148</v>
      </c>
      <c r="D217" s="100">
        <v>3000</v>
      </c>
      <c r="E217" s="44">
        <f>$E$216</f>
        <v>0</v>
      </c>
      <c r="F217" s="45" t="str">
        <f>IF(E217=0,"",IF(AND(E217&lt;=0%,E217&gt;=-30%),TRUE,FALSE))</f>
        <v/>
      </c>
      <c r="G217" s="95">
        <f t="shared" ref="G217:G229" si="38">D217*(1+E217)</f>
        <v>3000</v>
      </c>
      <c r="H217" s="95">
        <v>10</v>
      </c>
      <c r="I217" s="101">
        <f t="shared" ref="I217:I229" si="39">G217*H217</f>
        <v>30000</v>
      </c>
    </row>
    <row r="218" spans="1:9" s="2" customFormat="1" ht="18.5" x14ac:dyDescent="0.3">
      <c r="A218" s="3" t="s">
        <v>628</v>
      </c>
      <c r="B218" s="68" t="s">
        <v>22</v>
      </c>
      <c r="C218" s="99" t="s">
        <v>148</v>
      </c>
      <c r="D218" s="100">
        <v>2500</v>
      </c>
      <c r="E218" s="44">
        <f t="shared" ref="E218:E229" si="40">$E$216</f>
        <v>0</v>
      </c>
      <c r="F218" s="45" t="str">
        <f t="shared" ref="F218:F229" si="41">IF(E218=0,"",IF(AND(E218&lt;=0%,E218&gt;=-30%),TRUE,FALSE))</f>
        <v/>
      </c>
      <c r="G218" s="95">
        <f t="shared" si="38"/>
        <v>2500</v>
      </c>
      <c r="H218" s="95">
        <v>10</v>
      </c>
      <c r="I218" s="101">
        <f t="shared" si="39"/>
        <v>25000</v>
      </c>
    </row>
    <row r="219" spans="1:9" s="2" customFormat="1" ht="18.5" x14ac:dyDescent="0.3">
      <c r="A219" s="3" t="s">
        <v>629</v>
      </c>
      <c r="B219" s="68" t="s">
        <v>23</v>
      </c>
      <c r="C219" s="99" t="s">
        <v>148</v>
      </c>
      <c r="D219" s="100">
        <v>1500</v>
      </c>
      <c r="E219" s="44">
        <f t="shared" si="40"/>
        <v>0</v>
      </c>
      <c r="F219" s="45" t="str">
        <f t="shared" si="41"/>
        <v/>
      </c>
      <c r="G219" s="95">
        <f t="shared" si="38"/>
        <v>1500</v>
      </c>
      <c r="H219" s="95">
        <v>10</v>
      </c>
      <c r="I219" s="101">
        <f t="shared" si="39"/>
        <v>15000</v>
      </c>
    </row>
    <row r="220" spans="1:9" s="2" customFormat="1" ht="18.5" x14ac:dyDescent="0.3">
      <c r="A220" s="3" t="s">
        <v>630</v>
      </c>
      <c r="B220" s="68" t="s">
        <v>24</v>
      </c>
      <c r="C220" s="99" t="s">
        <v>148</v>
      </c>
      <c r="D220" s="100">
        <v>6000</v>
      </c>
      <c r="E220" s="44">
        <f t="shared" si="40"/>
        <v>0</v>
      </c>
      <c r="F220" s="45" t="str">
        <f t="shared" si="41"/>
        <v/>
      </c>
      <c r="G220" s="95">
        <f t="shared" si="38"/>
        <v>6000</v>
      </c>
      <c r="H220" s="95">
        <v>10</v>
      </c>
      <c r="I220" s="101">
        <f t="shared" si="39"/>
        <v>60000</v>
      </c>
    </row>
    <row r="221" spans="1:9" s="2" customFormat="1" ht="18.5" x14ac:dyDescent="0.3">
      <c r="A221" s="3" t="s">
        <v>631</v>
      </c>
      <c r="B221" s="68" t="s">
        <v>25</v>
      </c>
      <c r="C221" s="99" t="s">
        <v>148</v>
      </c>
      <c r="D221" s="100">
        <v>8000</v>
      </c>
      <c r="E221" s="44">
        <f t="shared" si="40"/>
        <v>0</v>
      </c>
      <c r="F221" s="45" t="str">
        <f t="shared" si="41"/>
        <v/>
      </c>
      <c r="G221" s="95">
        <f t="shared" si="38"/>
        <v>8000</v>
      </c>
      <c r="H221" s="95">
        <v>10</v>
      </c>
      <c r="I221" s="101">
        <f t="shared" si="39"/>
        <v>80000</v>
      </c>
    </row>
    <row r="222" spans="1:9" s="2" customFormat="1" ht="18.5" x14ac:dyDescent="0.3">
      <c r="A222" s="3" t="s">
        <v>632</v>
      </c>
      <c r="B222" s="68" t="s">
        <v>26</v>
      </c>
      <c r="C222" s="99" t="s">
        <v>148</v>
      </c>
      <c r="D222" s="100">
        <v>2000</v>
      </c>
      <c r="E222" s="44">
        <f t="shared" si="40"/>
        <v>0</v>
      </c>
      <c r="F222" s="45" t="str">
        <f t="shared" si="41"/>
        <v/>
      </c>
      <c r="G222" s="95">
        <f t="shared" si="38"/>
        <v>2000</v>
      </c>
      <c r="H222" s="95">
        <v>10</v>
      </c>
      <c r="I222" s="101">
        <f t="shared" si="39"/>
        <v>20000</v>
      </c>
    </row>
    <row r="223" spans="1:9" s="2" customFormat="1" ht="18.5" x14ac:dyDescent="0.3">
      <c r="A223" s="3" t="s">
        <v>633</v>
      </c>
      <c r="B223" s="68" t="s">
        <v>27</v>
      </c>
      <c r="C223" s="99" t="s">
        <v>148</v>
      </c>
      <c r="D223" s="100">
        <v>2250</v>
      </c>
      <c r="E223" s="44">
        <f t="shared" si="40"/>
        <v>0</v>
      </c>
      <c r="F223" s="45" t="str">
        <f t="shared" si="41"/>
        <v/>
      </c>
      <c r="G223" s="95">
        <f t="shared" si="38"/>
        <v>2250</v>
      </c>
      <c r="H223" s="95">
        <v>20</v>
      </c>
      <c r="I223" s="101">
        <f t="shared" si="39"/>
        <v>45000</v>
      </c>
    </row>
    <row r="224" spans="1:9" s="2" customFormat="1" ht="18.5" x14ac:dyDescent="0.3">
      <c r="A224" s="3" t="s">
        <v>634</v>
      </c>
      <c r="B224" s="68" t="s">
        <v>28</v>
      </c>
      <c r="C224" s="99" t="s">
        <v>148</v>
      </c>
      <c r="D224" s="100">
        <v>2250</v>
      </c>
      <c r="E224" s="44">
        <f t="shared" si="40"/>
        <v>0</v>
      </c>
      <c r="F224" s="45" t="str">
        <f t="shared" si="41"/>
        <v/>
      </c>
      <c r="G224" s="95">
        <f t="shared" si="38"/>
        <v>2250</v>
      </c>
      <c r="H224" s="95">
        <v>20</v>
      </c>
      <c r="I224" s="101">
        <f t="shared" si="39"/>
        <v>45000</v>
      </c>
    </row>
    <row r="225" spans="1:9" s="2" customFormat="1" ht="18.5" x14ac:dyDescent="0.3">
      <c r="A225" s="3" t="s">
        <v>635</v>
      </c>
      <c r="B225" s="68" t="s">
        <v>29</v>
      </c>
      <c r="C225" s="99" t="s">
        <v>148</v>
      </c>
      <c r="D225" s="100">
        <v>2250</v>
      </c>
      <c r="E225" s="44">
        <f t="shared" si="40"/>
        <v>0</v>
      </c>
      <c r="F225" s="45" t="str">
        <f t="shared" si="41"/>
        <v/>
      </c>
      <c r="G225" s="95">
        <f t="shared" si="38"/>
        <v>2250</v>
      </c>
      <c r="H225" s="95">
        <v>20</v>
      </c>
      <c r="I225" s="101">
        <f t="shared" si="39"/>
        <v>45000</v>
      </c>
    </row>
    <row r="226" spans="1:9" s="2" customFormat="1" ht="18.5" x14ac:dyDescent="0.3">
      <c r="A226" s="3" t="s">
        <v>440</v>
      </c>
      <c r="B226" s="68" t="s">
        <v>30</v>
      </c>
      <c r="C226" s="99" t="s">
        <v>148</v>
      </c>
      <c r="D226" s="100">
        <v>2250</v>
      </c>
      <c r="E226" s="44">
        <f t="shared" si="40"/>
        <v>0</v>
      </c>
      <c r="F226" s="45" t="str">
        <f t="shared" si="41"/>
        <v/>
      </c>
      <c r="G226" s="95">
        <f t="shared" si="38"/>
        <v>2250</v>
      </c>
      <c r="H226" s="95">
        <v>20</v>
      </c>
      <c r="I226" s="101">
        <f t="shared" si="39"/>
        <v>45000</v>
      </c>
    </row>
    <row r="227" spans="1:9" s="2" customFormat="1" ht="18.5" x14ac:dyDescent="0.3">
      <c r="A227" s="3" t="s">
        <v>441</v>
      </c>
      <c r="B227" s="68" t="s">
        <v>31</v>
      </c>
      <c r="C227" s="99" t="s">
        <v>148</v>
      </c>
      <c r="D227" s="100">
        <v>6000</v>
      </c>
      <c r="E227" s="44">
        <f t="shared" si="40"/>
        <v>0</v>
      </c>
      <c r="F227" s="45" t="str">
        <f t="shared" si="41"/>
        <v/>
      </c>
      <c r="G227" s="95">
        <f t="shared" si="38"/>
        <v>6000</v>
      </c>
      <c r="H227" s="95">
        <v>15</v>
      </c>
      <c r="I227" s="101">
        <f t="shared" si="39"/>
        <v>90000</v>
      </c>
    </row>
    <row r="228" spans="1:9" s="2" customFormat="1" ht="18.5" x14ac:dyDescent="0.3">
      <c r="A228" s="3" t="s">
        <v>442</v>
      </c>
      <c r="B228" s="68" t="s">
        <v>32</v>
      </c>
      <c r="C228" s="99" t="s">
        <v>148</v>
      </c>
      <c r="D228" s="100">
        <v>5500</v>
      </c>
      <c r="E228" s="44">
        <f t="shared" si="40"/>
        <v>0</v>
      </c>
      <c r="F228" s="45" t="str">
        <f t="shared" si="41"/>
        <v/>
      </c>
      <c r="G228" s="95">
        <f t="shared" si="38"/>
        <v>5500</v>
      </c>
      <c r="H228" s="95">
        <v>15</v>
      </c>
      <c r="I228" s="101">
        <f t="shared" si="39"/>
        <v>82500</v>
      </c>
    </row>
    <row r="229" spans="1:9" s="2" customFormat="1" ht="19" thickBot="1" x14ac:dyDescent="0.35">
      <c r="A229" s="3" t="s">
        <v>443</v>
      </c>
      <c r="B229" s="68" t="s">
        <v>33</v>
      </c>
      <c r="C229" s="102" t="s">
        <v>148</v>
      </c>
      <c r="D229" s="103">
        <v>5000</v>
      </c>
      <c r="E229" s="92">
        <f t="shared" si="40"/>
        <v>0</v>
      </c>
      <c r="F229" s="45" t="str">
        <f t="shared" si="41"/>
        <v/>
      </c>
      <c r="G229" s="104">
        <f t="shared" si="38"/>
        <v>5000</v>
      </c>
      <c r="H229" s="104">
        <v>15</v>
      </c>
      <c r="I229" s="101">
        <f t="shared" si="39"/>
        <v>75000</v>
      </c>
    </row>
    <row r="230" spans="1:9" s="2" customFormat="1" ht="21.5" thickBot="1" x14ac:dyDescent="0.35">
      <c r="A230" s="199"/>
      <c r="B230" s="209" t="s">
        <v>637</v>
      </c>
      <c r="C230" s="301" t="str">
        <f>IF(E230=0,"",IF(AND(E230&lt;=20%,E230&gt;=-20%),TRUE,FALSE))</f>
        <v/>
      </c>
      <c r="D230" s="302"/>
      <c r="E230" s="302"/>
      <c r="F230" s="302"/>
      <c r="G230" s="302"/>
      <c r="H230" s="303"/>
      <c r="I230" s="109">
        <f>SUM(I217:I229)</f>
        <v>657500</v>
      </c>
    </row>
    <row r="231" spans="1:9" s="2" customFormat="1" ht="15" customHeight="1" x14ac:dyDescent="0.3">
      <c r="C231" s="304" t="str">
        <f>IF(E231=0,"",IF(AND(E231&lt;=20%,E231&gt;=-20%),TRUE,FALSE))</f>
        <v/>
      </c>
      <c r="D231" s="304"/>
      <c r="E231" s="304"/>
      <c r="F231" s="304"/>
      <c r="G231" s="304"/>
      <c r="H231" s="304"/>
      <c r="I231" s="304"/>
    </row>
    <row r="232" spans="1:9" s="2" customFormat="1" ht="19" customHeight="1" thickBot="1" x14ac:dyDescent="0.35">
      <c r="C232" s="304"/>
      <c r="D232" s="304"/>
      <c r="E232" s="304"/>
      <c r="F232" s="304"/>
      <c r="G232" s="304"/>
      <c r="H232" s="304"/>
      <c r="I232" s="304"/>
    </row>
    <row r="233" spans="1:9" s="2" customFormat="1" ht="21" x14ac:dyDescent="0.3">
      <c r="A233" s="184">
        <v>6.06</v>
      </c>
      <c r="B233" s="181" t="s">
        <v>604</v>
      </c>
      <c r="C233" s="289"/>
      <c r="D233" s="290"/>
      <c r="E233" s="249"/>
      <c r="F233" s="289"/>
      <c r="G233" s="291"/>
      <c r="H233" s="291"/>
      <c r="I233" s="292"/>
    </row>
    <row r="234" spans="1:9" s="2" customFormat="1" ht="18.5" x14ac:dyDescent="0.3">
      <c r="A234" s="3" t="s">
        <v>431</v>
      </c>
      <c r="B234" s="68" t="s">
        <v>34</v>
      </c>
      <c r="C234" s="99" t="s">
        <v>148</v>
      </c>
      <c r="D234" s="100">
        <v>40</v>
      </c>
      <c r="E234" s="44">
        <f>$E$233</f>
        <v>0</v>
      </c>
      <c r="F234" s="95" t="str">
        <f>IF(E234=0,"",IF(AND(E234&lt;=0%,E234&gt;=-30%),TRUE,FALSE))</f>
        <v/>
      </c>
      <c r="G234" s="95">
        <f t="shared" ref="G234:G249" si="42">D234*(1+E234)</f>
        <v>40</v>
      </c>
      <c r="H234" s="95">
        <v>200</v>
      </c>
      <c r="I234" s="101">
        <f>G234*H234</f>
        <v>8000</v>
      </c>
    </row>
    <row r="235" spans="1:9" s="2" customFormat="1" ht="18.5" x14ac:dyDescent="0.3">
      <c r="A235" s="3" t="s">
        <v>432</v>
      </c>
      <c r="B235" s="68" t="s">
        <v>35</v>
      </c>
      <c r="C235" s="99" t="s">
        <v>148</v>
      </c>
      <c r="D235" s="100">
        <v>100</v>
      </c>
      <c r="E235" s="44">
        <f t="shared" ref="E235:E249" si="43">$E$233</f>
        <v>0</v>
      </c>
      <c r="F235" s="95" t="str">
        <f t="shared" ref="F235:F249" si="44">IF(E235=0,"",IF(AND(E235&lt;=0%,E235&gt;=-30%),TRUE,FALSE))</f>
        <v/>
      </c>
      <c r="G235" s="95">
        <f t="shared" si="42"/>
        <v>100</v>
      </c>
      <c r="H235" s="95">
        <v>200</v>
      </c>
      <c r="I235" s="101">
        <f t="shared" ref="I235:I249" si="45">G235*H235</f>
        <v>20000</v>
      </c>
    </row>
    <row r="236" spans="1:9" s="2" customFormat="1" ht="18.5" x14ac:dyDescent="0.3">
      <c r="A236" s="3" t="s">
        <v>433</v>
      </c>
      <c r="B236" s="68" t="s">
        <v>36</v>
      </c>
      <c r="C236" s="99" t="s">
        <v>148</v>
      </c>
      <c r="D236" s="100">
        <v>100</v>
      </c>
      <c r="E236" s="44">
        <f t="shared" si="43"/>
        <v>0</v>
      </c>
      <c r="F236" s="95" t="str">
        <f t="shared" si="44"/>
        <v/>
      </c>
      <c r="G236" s="95">
        <f t="shared" si="42"/>
        <v>100</v>
      </c>
      <c r="H236" s="95">
        <v>200</v>
      </c>
      <c r="I236" s="101">
        <f t="shared" si="45"/>
        <v>20000</v>
      </c>
    </row>
    <row r="237" spans="1:9" s="2" customFormat="1" ht="18.5" x14ac:dyDescent="0.3">
      <c r="A237" s="3" t="s">
        <v>434</v>
      </c>
      <c r="B237" s="68" t="s">
        <v>209</v>
      </c>
      <c r="C237" s="99" t="s">
        <v>148</v>
      </c>
      <c r="D237" s="100">
        <v>100</v>
      </c>
      <c r="E237" s="44">
        <f t="shared" si="43"/>
        <v>0</v>
      </c>
      <c r="F237" s="95" t="str">
        <f t="shared" si="44"/>
        <v/>
      </c>
      <c r="G237" s="95">
        <f t="shared" si="42"/>
        <v>100</v>
      </c>
      <c r="H237" s="95">
        <v>200</v>
      </c>
      <c r="I237" s="101">
        <f t="shared" si="45"/>
        <v>20000</v>
      </c>
    </row>
    <row r="238" spans="1:9" s="2" customFormat="1" ht="18.5" x14ac:dyDescent="0.3">
      <c r="A238" s="3" t="s">
        <v>435</v>
      </c>
      <c r="B238" s="68" t="s">
        <v>37</v>
      </c>
      <c r="C238" s="99" t="s">
        <v>148</v>
      </c>
      <c r="D238" s="100">
        <v>150</v>
      </c>
      <c r="E238" s="44">
        <f t="shared" si="43"/>
        <v>0</v>
      </c>
      <c r="F238" s="95" t="str">
        <f t="shared" si="44"/>
        <v/>
      </c>
      <c r="G238" s="95">
        <f t="shared" si="42"/>
        <v>150</v>
      </c>
      <c r="H238" s="95">
        <v>150</v>
      </c>
      <c r="I238" s="101">
        <f t="shared" si="45"/>
        <v>22500</v>
      </c>
    </row>
    <row r="239" spans="1:9" s="2" customFormat="1" ht="18.5" x14ac:dyDescent="0.3">
      <c r="A239" s="3" t="s">
        <v>436</v>
      </c>
      <c r="B239" s="68" t="s">
        <v>38</v>
      </c>
      <c r="C239" s="99" t="s">
        <v>148</v>
      </c>
      <c r="D239" s="100">
        <v>100</v>
      </c>
      <c r="E239" s="44">
        <f t="shared" si="43"/>
        <v>0</v>
      </c>
      <c r="F239" s="95" t="str">
        <f t="shared" si="44"/>
        <v/>
      </c>
      <c r="G239" s="95">
        <f t="shared" si="42"/>
        <v>100</v>
      </c>
      <c r="H239" s="95">
        <v>150</v>
      </c>
      <c r="I239" s="101">
        <f t="shared" si="45"/>
        <v>15000</v>
      </c>
    </row>
    <row r="240" spans="1:9" s="2" customFormat="1" ht="18.5" x14ac:dyDescent="0.3">
      <c r="A240" s="3" t="s">
        <v>437</v>
      </c>
      <c r="B240" s="68" t="s">
        <v>192</v>
      </c>
      <c r="C240" s="99" t="s">
        <v>148</v>
      </c>
      <c r="D240" s="100">
        <v>350</v>
      </c>
      <c r="E240" s="44">
        <f t="shared" si="43"/>
        <v>0</v>
      </c>
      <c r="F240" s="95" t="str">
        <f t="shared" si="44"/>
        <v/>
      </c>
      <c r="G240" s="95">
        <f t="shared" si="42"/>
        <v>350</v>
      </c>
      <c r="H240" s="95">
        <v>150</v>
      </c>
      <c r="I240" s="101">
        <f t="shared" si="45"/>
        <v>52500</v>
      </c>
    </row>
    <row r="241" spans="1:9" s="2" customFormat="1" ht="18.5" x14ac:dyDescent="0.3">
      <c r="A241" s="3" t="s">
        <v>438</v>
      </c>
      <c r="B241" s="68" t="s">
        <v>39</v>
      </c>
      <c r="C241" s="99" t="s">
        <v>148</v>
      </c>
      <c r="D241" s="100">
        <v>800</v>
      </c>
      <c r="E241" s="44">
        <f t="shared" si="43"/>
        <v>0</v>
      </c>
      <c r="F241" s="95" t="str">
        <f t="shared" si="44"/>
        <v/>
      </c>
      <c r="G241" s="95">
        <f t="shared" si="42"/>
        <v>800</v>
      </c>
      <c r="H241" s="95">
        <v>150</v>
      </c>
      <c r="I241" s="101">
        <f t="shared" si="45"/>
        <v>120000</v>
      </c>
    </row>
    <row r="242" spans="1:9" s="7" customFormat="1" ht="18.5" x14ac:dyDescent="0.3">
      <c r="A242" s="3" t="s">
        <v>439</v>
      </c>
      <c r="B242" s="68" t="s">
        <v>40</v>
      </c>
      <c r="C242" s="99" t="s">
        <v>148</v>
      </c>
      <c r="D242" s="100">
        <v>900</v>
      </c>
      <c r="E242" s="44">
        <f t="shared" si="43"/>
        <v>0</v>
      </c>
      <c r="F242" s="95" t="str">
        <f t="shared" si="44"/>
        <v/>
      </c>
      <c r="G242" s="95">
        <f t="shared" si="42"/>
        <v>900</v>
      </c>
      <c r="H242" s="95">
        <v>150</v>
      </c>
      <c r="I242" s="101">
        <f t="shared" si="45"/>
        <v>135000</v>
      </c>
    </row>
    <row r="243" spans="1:9" s="2" customFormat="1" ht="18.5" x14ac:dyDescent="0.3">
      <c r="A243" s="3" t="s">
        <v>444</v>
      </c>
      <c r="B243" s="68" t="s">
        <v>208</v>
      </c>
      <c r="C243" s="99" t="s">
        <v>148</v>
      </c>
      <c r="D243" s="100">
        <v>250</v>
      </c>
      <c r="E243" s="44">
        <f t="shared" si="43"/>
        <v>0</v>
      </c>
      <c r="F243" s="95" t="str">
        <f t="shared" si="44"/>
        <v/>
      </c>
      <c r="G243" s="95">
        <f t="shared" si="42"/>
        <v>250</v>
      </c>
      <c r="H243" s="95">
        <v>150</v>
      </c>
      <c r="I243" s="101">
        <f t="shared" si="45"/>
        <v>37500</v>
      </c>
    </row>
    <row r="244" spans="1:9" s="2" customFormat="1" ht="18.5" x14ac:dyDescent="0.3">
      <c r="A244" s="3" t="s">
        <v>445</v>
      </c>
      <c r="B244" s="68" t="s">
        <v>272</v>
      </c>
      <c r="C244" s="99" t="s">
        <v>148</v>
      </c>
      <c r="D244" s="100">
        <v>350</v>
      </c>
      <c r="E244" s="44">
        <f t="shared" si="43"/>
        <v>0</v>
      </c>
      <c r="F244" s="95" t="str">
        <f t="shared" si="44"/>
        <v/>
      </c>
      <c r="G244" s="95">
        <f t="shared" si="42"/>
        <v>350</v>
      </c>
      <c r="H244" s="95">
        <v>150</v>
      </c>
      <c r="I244" s="101">
        <f t="shared" si="45"/>
        <v>52500</v>
      </c>
    </row>
    <row r="245" spans="1:9" s="2" customFormat="1" ht="18.5" x14ac:dyDescent="0.3">
      <c r="A245" s="3" t="s">
        <v>446</v>
      </c>
      <c r="B245" s="68" t="s">
        <v>273</v>
      </c>
      <c r="C245" s="99" t="s">
        <v>148</v>
      </c>
      <c r="D245" s="100">
        <v>400</v>
      </c>
      <c r="E245" s="44">
        <f t="shared" si="43"/>
        <v>0</v>
      </c>
      <c r="F245" s="95" t="str">
        <f t="shared" si="44"/>
        <v/>
      </c>
      <c r="G245" s="95">
        <f t="shared" si="42"/>
        <v>400</v>
      </c>
      <c r="H245" s="95">
        <v>150</v>
      </c>
      <c r="I245" s="101">
        <f t="shared" si="45"/>
        <v>60000</v>
      </c>
    </row>
    <row r="246" spans="1:9" s="2" customFormat="1" ht="18.5" x14ac:dyDescent="0.3">
      <c r="A246" s="3" t="s">
        <v>447</v>
      </c>
      <c r="B246" s="68" t="s">
        <v>274</v>
      </c>
      <c r="C246" s="99" t="s">
        <v>148</v>
      </c>
      <c r="D246" s="100">
        <v>500</v>
      </c>
      <c r="E246" s="44">
        <f t="shared" si="43"/>
        <v>0</v>
      </c>
      <c r="F246" s="95" t="str">
        <f t="shared" si="44"/>
        <v/>
      </c>
      <c r="G246" s="95">
        <f t="shared" si="42"/>
        <v>500</v>
      </c>
      <c r="H246" s="95">
        <v>150</v>
      </c>
      <c r="I246" s="101">
        <f t="shared" si="45"/>
        <v>75000</v>
      </c>
    </row>
    <row r="247" spans="1:9" s="2" customFormat="1" ht="18.5" x14ac:dyDescent="0.3">
      <c r="A247" s="3" t="s">
        <v>448</v>
      </c>
      <c r="B247" s="68" t="s">
        <v>41</v>
      </c>
      <c r="C247" s="99" t="s">
        <v>148</v>
      </c>
      <c r="D247" s="100">
        <v>2000</v>
      </c>
      <c r="E247" s="44">
        <f t="shared" si="43"/>
        <v>0</v>
      </c>
      <c r="F247" s="95" t="str">
        <f t="shared" si="44"/>
        <v/>
      </c>
      <c r="G247" s="95">
        <f t="shared" si="42"/>
        <v>2000</v>
      </c>
      <c r="H247" s="95">
        <v>20</v>
      </c>
      <c r="I247" s="101">
        <f t="shared" si="45"/>
        <v>40000</v>
      </c>
    </row>
    <row r="248" spans="1:9" s="2" customFormat="1" ht="18.5" x14ac:dyDescent="0.3">
      <c r="A248" s="3" t="s">
        <v>449</v>
      </c>
      <c r="B248" s="68" t="s">
        <v>42</v>
      </c>
      <c r="C248" s="99" t="s">
        <v>148</v>
      </c>
      <c r="D248" s="100">
        <v>120</v>
      </c>
      <c r="E248" s="44">
        <f t="shared" si="43"/>
        <v>0</v>
      </c>
      <c r="F248" s="95" t="str">
        <f t="shared" si="44"/>
        <v/>
      </c>
      <c r="G248" s="95">
        <f t="shared" si="42"/>
        <v>120</v>
      </c>
      <c r="H248" s="95">
        <v>20</v>
      </c>
      <c r="I248" s="101">
        <f t="shared" si="45"/>
        <v>2400</v>
      </c>
    </row>
    <row r="249" spans="1:9" s="2" customFormat="1" ht="19" thickBot="1" x14ac:dyDescent="0.35">
      <c r="A249" s="5" t="s">
        <v>450</v>
      </c>
      <c r="B249" s="74" t="s">
        <v>43</v>
      </c>
      <c r="C249" s="102" t="s">
        <v>148</v>
      </c>
      <c r="D249" s="103">
        <v>100</v>
      </c>
      <c r="E249" s="92">
        <f t="shared" si="43"/>
        <v>0</v>
      </c>
      <c r="F249" s="95" t="str">
        <f t="shared" si="44"/>
        <v/>
      </c>
      <c r="G249" s="104">
        <f t="shared" si="42"/>
        <v>100</v>
      </c>
      <c r="H249" s="104">
        <v>20</v>
      </c>
      <c r="I249" s="101">
        <f t="shared" si="45"/>
        <v>2000</v>
      </c>
    </row>
    <row r="250" spans="1:9" s="2" customFormat="1" ht="21.5" thickBot="1" x14ac:dyDescent="0.35">
      <c r="A250" s="200"/>
      <c r="B250" s="201" t="s">
        <v>636</v>
      </c>
      <c r="C250" s="305" t="str">
        <f>IF(E250=0,"",IF(AND(E250&lt;=20%,E250&gt;=-20%),TRUE,FALSE))</f>
        <v/>
      </c>
      <c r="D250" s="302"/>
      <c r="E250" s="302"/>
      <c r="F250" s="302"/>
      <c r="G250" s="302"/>
      <c r="H250" s="306"/>
      <c r="I250" s="108">
        <f>SUM(I234:I249)</f>
        <v>682400</v>
      </c>
    </row>
    <row r="251" spans="1:9" s="2" customFormat="1" ht="15" customHeight="1" x14ac:dyDescent="0.3">
      <c r="E251" s="304"/>
      <c r="F251" s="304"/>
      <c r="G251" s="304"/>
      <c r="H251" s="304"/>
      <c r="I251" s="19"/>
    </row>
    <row r="252" spans="1:9" s="2" customFormat="1" ht="30" customHeight="1" thickBot="1" x14ac:dyDescent="0.35">
      <c r="E252" s="304"/>
      <c r="F252" s="304"/>
      <c r="G252" s="304"/>
      <c r="H252" s="304"/>
      <c r="I252" s="19"/>
    </row>
    <row r="253" spans="1:9" s="2" customFormat="1" ht="21" x14ac:dyDescent="0.3">
      <c r="A253" s="184">
        <v>6.07</v>
      </c>
      <c r="B253" s="181" t="s">
        <v>265</v>
      </c>
      <c r="C253" s="289"/>
      <c r="D253" s="290"/>
      <c r="E253" s="249"/>
      <c r="F253" s="289"/>
      <c r="G253" s="291"/>
      <c r="H253" s="291"/>
      <c r="I253" s="292"/>
    </row>
    <row r="254" spans="1:9" s="2" customFormat="1" ht="18.5" x14ac:dyDescent="0.3">
      <c r="A254" s="3" t="s">
        <v>451</v>
      </c>
      <c r="B254" s="68" t="s">
        <v>235</v>
      </c>
      <c r="C254" s="99" t="s">
        <v>148</v>
      </c>
      <c r="D254" s="100">
        <v>500</v>
      </c>
      <c r="E254" s="44">
        <f>$E$253</f>
        <v>0</v>
      </c>
      <c r="F254" s="95" t="str">
        <f>IF(E254=0,"",IF(AND(E254&lt;=0%,E254&gt;=-30%),TRUE,FALSE))</f>
        <v/>
      </c>
      <c r="G254" s="95">
        <f t="shared" ref="G254:G262" si="46">D254*(1+E254)</f>
        <v>500</v>
      </c>
      <c r="H254" s="95">
        <v>10</v>
      </c>
      <c r="I254" s="101">
        <f t="shared" ref="I254:I262" si="47">G254*H254</f>
        <v>5000</v>
      </c>
    </row>
    <row r="255" spans="1:9" s="2" customFormat="1" ht="18.5" x14ac:dyDescent="0.3">
      <c r="A255" s="3" t="s">
        <v>452</v>
      </c>
      <c r="B255" s="68" t="s">
        <v>236</v>
      </c>
      <c r="C255" s="99" t="s">
        <v>148</v>
      </c>
      <c r="D255" s="100">
        <v>500</v>
      </c>
      <c r="E255" s="44">
        <f t="shared" ref="E255:E262" si="48">$E$253</f>
        <v>0</v>
      </c>
      <c r="F255" s="95" t="str">
        <f t="shared" ref="F255:F262" si="49">IF(E255=0,"",IF(AND(E255&lt;=0%,E255&gt;=-30%),TRUE,FALSE))</f>
        <v/>
      </c>
      <c r="G255" s="95">
        <f t="shared" si="46"/>
        <v>500</v>
      </c>
      <c r="H255" s="95">
        <v>10</v>
      </c>
      <c r="I255" s="101">
        <f t="shared" si="47"/>
        <v>5000</v>
      </c>
    </row>
    <row r="256" spans="1:9" s="2" customFormat="1" ht="18.5" x14ac:dyDescent="0.3">
      <c r="A256" s="3" t="s">
        <v>453</v>
      </c>
      <c r="B256" s="68" t="s">
        <v>237</v>
      </c>
      <c r="C256" s="99" t="s">
        <v>148</v>
      </c>
      <c r="D256" s="100">
        <v>500</v>
      </c>
      <c r="E256" s="44">
        <f t="shared" si="48"/>
        <v>0</v>
      </c>
      <c r="F256" s="95" t="str">
        <f t="shared" si="49"/>
        <v/>
      </c>
      <c r="G256" s="95">
        <f t="shared" si="46"/>
        <v>500</v>
      </c>
      <c r="H256" s="95">
        <v>10</v>
      </c>
      <c r="I256" s="101">
        <f t="shared" si="47"/>
        <v>5000</v>
      </c>
    </row>
    <row r="257" spans="1:9" s="2" customFormat="1" ht="18.5" x14ac:dyDescent="0.3">
      <c r="A257" s="3" t="s">
        <v>454</v>
      </c>
      <c r="B257" s="68" t="s">
        <v>193</v>
      </c>
      <c r="C257" s="99" t="s">
        <v>148</v>
      </c>
      <c r="D257" s="100">
        <v>500</v>
      </c>
      <c r="E257" s="44">
        <f t="shared" si="48"/>
        <v>0</v>
      </c>
      <c r="F257" s="95" t="str">
        <f t="shared" si="49"/>
        <v/>
      </c>
      <c r="G257" s="95">
        <f t="shared" si="46"/>
        <v>500</v>
      </c>
      <c r="H257" s="95">
        <v>10</v>
      </c>
      <c r="I257" s="101">
        <f t="shared" si="47"/>
        <v>5000</v>
      </c>
    </row>
    <row r="258" spans="1:9" s="2" customFormat="1" ht="18.5" x14ac:dyDescent="0.3">
      <c r="A258" s="3" t="s">
        <v>455</v>
      </c>
      <c r="B258" s="68" t="s">
        <v>238</v>
      </c>
      <c r="C258" s="99" t="s">
        <v>148</v>
      </c>
      <c r="D258" s="100">
        <v>3000</v>
      </c>
      <c r="E258" s="44">
        <f t="shared" si="48"/>
        <v>0</v>
      </c>
      <c r="F258" s="95" t="str">
        <f t="shared" si="49"/>
        <v/>
      </c>
      <c r="G258" s="95">
        <f t="shared" si="46"/>
        <v>3000</v>
      </c>
      <c r="H258" s="95">
        <v>10</v>
      </c>
      <c r="I258" s="101">
        <f t="shared" si="47"/>
        <v>30000</v>
      </c>
    </row>
    <row r="259" spans="1:9" s="2" customFormat="1" ht="18.5" x14ac:dyDescent="0.3">
      <c r="A259" s="3" t="s">
        <v>456</v>
      </c>
      <c r="B259" s="68" t="s">
        <v>239</v>
      </c>
      <c r="C259" s="99" t="s">
        <v>148</v>
      </c>
      <c r="D259" s="100">
        <v>3000</v>
      </c>
      <c r="E259" s="44">
        <f t="shared" si="48"/>
        <v>0</v>
      </c>
      <c r="F259" s="95" t="str">
        <f t="shared" si="49"/>
        <v/>
      </c>
      <c r="G259" s="95">
        <f t="shared" si="46"/>
        <v>3000</v>
      </c>
      <c r="H259" s="95">
        <v>10</v>
      </c>
      <c r="I259" s="101">
        <f t="shared" si="47"/>
        <v>30000</v>
      </c>
    </row>
    <row r="260" spans="1:9" s="2" customFormat="1" ht="18.5" x14ac:dyDescent="0.3">
      <c r="A260" s="3" t="s">
        <v>457</v>
      </c>
      <c r="B260" s="68" t="s">
        <v>672</v>
      </c>
      <c r="C260" s="99" t="s">
        <v>148</v>
      </c>
      <c r="D260" s="100">
        <v>9500</v>
      </c>
      <c r="E260" s="44">
        <f t="shared" si="48"/>
        <v>0</v>
      </c>
      <c r="F260" s="95" t="str">
        <f t="shared" si="49"/>
        <v/>
      </c>
      <c r="G260" s="95">
        <f t="shared" si="46"/>
        <v>9500</v>
      </c>
      <c r="H260" s="95">
        <v>10</v>
      </c>
      <c r="I260" s="101">
        <f t="shared" si="47"/>
        <v>95000</v>
      </c>
    </row>
    <row r="261" spans="1:9" s="2" customFormat="1" ht="18.5" x14ac:dyDescent="0.3">
      <c r="A261" s="3" t="s">
        <v>458</v>
      </c>
      <c r="B261" s="68" t="s">
        <v>240</v>
      </c>
      <c r="C261" s="99" t="s">
        <v>148</v>
      </c>
      <c r="D261" s="100">
        <v>500</v>
      </c>
      <c r="E261" s="44">
        <f t="shared" si="48"/>
        <v>0</v>
      </c>
      <c r="F261" s="95" t="str">
        <f t="shared" si="49"/>
        <v/>
      </c>
      <c r="G261" s="95">
        <f t="shared" si="46"/>
        <v>500</v>
      </c>
      <c r="H261" s="95">
        <v>10</v>
      </c>
      <c r="I261" s="101">
        <f t="shared" si="47"/>
        <v>5000</v>
      </c>
    </row>
    <row r="262" spans="1:9" s="2" customFormat="1" ht="19" thickBot="1" x14ac:dyDescent="0.35">
      <c r="A262" s="23" t="s">
        <v>459</v>
      </c>
      <c r="B262" s="74" t="s">
        <v>241</v>
      </c>
      <c r="C262" s="102" t="s">
        <v>148</v>
      </c>
      <c r="D262" s="103">
        <v>3000</v>
      </c>
      <c r="E262" s="92">
        <f t="shared" si="48"/>
        <v>0</v>
      </c>
      <c r="F262" s="95" t="str">
        <f t="shared" si="49"/>
        <v/>
      </c>
      <c r="G262" s="104">
        <f t="shared" si="46"/>
        <v>3000</v>
      </c>
      <c r="H262" s="104">
        <v>5</v>
      </c>
      <c r="I262" s="105">
        <f t="shared" si="47"/>
        <v>15000</v>
      </c>
    </row>
    <row r="263" spans="1:9" s="2" customFormat="1" ht="21.5" thickBot="1" x14ac:dyDescent="0.35">
      <c r="A263" s="39"/>
      <c r="B263" s="76" t="s">
        <v>266</v>
      </c>
      <c r="C263" s="321" t="str">
        <f>IF(E263=0,"",IF(AND(E263&lt;=20%,E263&gt;=-20%),TRUE,FALSE))</f>
        <v/>
      </c>
      <c r="D263" s="312"/>
      <c r="E263" s="312"/>
      <c r="F263" s="312"/>
      <c r="G263" s="312"/>
      <c r="H263" s="322"/>
      <c r="I263" s="98">
        <f>SUM(I254:I262)</f>
        <v>195000</v>
      </c>
    </row>
    <row r="264" spans="1:9" s="2" customFormat="1" ht="15" customHeight="1" x14ac:dyDescent="0.3">
      <c r="E264" s="304"/>
      <c r="F264" s="304"/>
      <c r="G264" s="304"/>
      <c r="I264" s="19"/>
    </row>
    <row r="265" spans="1:9" s="2" customFormat="1" ht="29.5" customHeight="1" thickBot="1" x14ac:dyDescent="0.35">
      <c r="E265" s="304"/>
      <c r="F265" s="304"/>
      <c r="G265" s="304"/>
      <c r="I265" s="19"/>
    </row>
    <row r="266" spans="1:9" s="2" customFormat="1" ht="21" x14ac:dyDescent="0.3">
      <c r="A266" s="184">
        <v>6.08</v>
      </c>
      <c r="B266" s="181" t="s">
        <v>267</v>
      </c>
      <c r="C266" s="289"/>
      <c r="D266" s="290"/>
      <c r="E266" s="249"/>
      <c r="F266" s="289"/>
      <c r="G266" s="291"/>
      <c r="H266" s="291"/>
      <c r="I266" s="292"/>
    </row>
    <row r="267" spans="1:9" s="2" customFormat="1" ht="18.5" x14ac:dyDescent="0.3">
      <c r="A267" s="3" t="s">
        <v>460</v>
      </c>
      <c r="B267" s="68" t="s">
        <v>44</v>
      </c>
      <c r="C267" s="99" t="s">
        <v>148</v>
      </c>
      <c r="D267" s="100">
        <v>50</v>
      </c>
      <c r="E267" s="44">
        <f>$E$266</f>
        <v>0</v>
      </c>
      <c r="F267" s="95" t="str">
        <f>IF(E267=0,"",IF(AND(E267&lt;=0%,E267&gt;=-30%),TRUE,FALSE))</f>
        <v/>
      </c>
      <c r="G267" s="95">
        <f t="shared" ref="G267:G277" si="50">D267*(1+E267)</f>
        <v>50</v>
      </c>
      <c r="H267" s="95">
        <v>10</v>
      </c>
      <c r="I267" s="101">
        <f t="shared" ref="I267:I277" si="51">G267*H267</f>
        <v>500</v>
      </c>
    </row>
    <row r="268" spans="1:9" s="2" customFormat="1" ht="18.5" x14ac:dyDescent="0.3">
      <c r="A268" s="3" t="s">
        <v>461</v>
      </c>
      <c r="B268" s="68" t="s">
        <v>45</v>
      </c>
      <c r="C268" s="99" t="s">
        <v>148</v>
      </c>
      <c r="D268" s="100">
        <v>300</v>
      </c>
      <c r="E268" s="44">
        <f t="shared" ref="E268:E277" si="52">$E$266</f>
        <v>0</v>
      </c>
      <c r="F268" s="95" t="str">
        <f t="shared" ref="F268:F277" si="53">IF(E268=0,"",IF(AND(E268&lt;=0%,E268&gt;=-30%),TRUE,FALSE))</f>
        <v/>
      </c>
      <c r="G268" s="95">
        <f t="shared" si="50"/>
        <v>300</v>
      </c>
      <c r="H268" s="95">
        <v>10</v>
      </c>
      <c r="I268" s="101">
        <f t="shared" si="51"/>
        <v>3000</v>
      </c>
    </row>
    <row r="269" spans="1:9" s="2" customFormat="1" ht="18.5" x14ac:dyDescent="0.3">
      <c r="A269" s="3" t="s">
        <v>462</v>
      </c>
      <c r="B269" s="68" t="s">
        <v>46</v>
      </c>
      <c r="C269" s="99" t="s">
        <v>148</v>
      </c>
      <c r="D269" s="100">
        <v>300</v>
      </c>
      <c r="E269" s="44">
        <f t="shared" si="52"/>
        <v>0</v>
      </c>
      <c r="F269" s="95" t="str">
        <f t="shared" si="53"/>
        <v/>
      </c>
      <c r="G269" s="95">
        <f t="shared" si="50"/>
        <v>300</v>
      </c>
      <c r="H269" s="95">
        <v>10</v>
      </c>
      <c r="I269" s="101">
        <f t="shared" si="51"/>
        <v>3000</v>
      </c>
    </row>
    <row r="270" spans="1:9" s="2" customFormat="1" ht="18.5" x14ac:dyDescent="0.3">
      <c r="A270" s="3" t="s">
        <v>463</v>
      </c>
      <c r="B270" s="68" t="s">
        <v>47</v>
      </c>
      <c r="C270" s="99" t="s">
        <v>148</v>
      </c>
      <c r="D270" s="100">
        <v>300</v>
      </c>
      <c r="E270" s="44">
        <f t="shared" si="52"/>
        <v>0</v>
      </c>
      <c r="F270" s="95" t="str">
        <f t="shared" si="53"/>
        <v/>
      </c>
      <c r="G270" s="95">
        <f t="shared" si="50"/>
        <v>300</v>
      </c>
      <c r="H270" s="95">
        <v>10</v>
      </c>
      <c r="I270" s="101">
        <f t="shared" si="51"/>
        <v>3000</v>
      </c>
    </row>
    <row r="271" spans="1:9" s="2" customFormat="1" ht="18.5" x14ac:dyDescent="0.3">
      <c r="A271" s="3" t="s">
        <v>464</v>
      </c>
      <c r="B271" s="68" t="s">
        <v>48</v>
      </c>
      <c r="C271" s="99" t="s">
        <v>148</v>
      </c>
      <c r="D271" s="100">
        <v>300</v>
      </c>
      <c r="E271" s="44">
        <f t="shared" si="52"/>
        <v>0</v>
      </c>
      <c r="F271" s="95" t="str">
        <f t="shared" si="53"/>
        <v/>
      </c>
      <c r="G271" s="95">
        <f t="shared" si="50"/>
        <v>300</v>
      </c>
      <c r="H271" s="95">
        <v>10</v>
      </c>
      <c r="I271" s="101">
        <f t="shared" si="51"/>
        <v>3000</v>
      </c>
    </row>
    <row r="272" spans="1:9" s="2" customFormat="1" ht="18.5" x14ac:dyDescent="0.3">
      <c r="A272" s="3" t="s">
        <v>465</v>
      </c>
      <c r="B272" s="68" t="s">
        <v>207</v>
      </c>
      <c r="C272" s="99" t="s">
        <v>148</v>
      </c>
      <c r="D272" s="100">
        <v>300</v>
      </c>
      <c r="E272" s="44">
        <f t="shared" si="52"/>
        <v>0</v>
      </c>
      <c r="F272" s="95" t="str">
        <f t="shared" si="53"/>
        <v/>
      </c>
      <c r="G272" s="95">
        <f t="shared" si="50"/>
        <v>300</v>
      </c>
      <c r="H272" s="95">
        <v>10</v>
      </c>
      <c r="I272" s="101">
        <f t="shared" si="51"/>
        <v>3000</v>
      </c>
    </row>
    <row r="273" spans="1:9" s="2" customFormat="1" ht="18.5" x14ac:dyDescent="0.3">
      <c r="A273" s="3" t="s">
        <v>466</v>
      </c>
      <c r="B273" s="68" t="s">
        <v>49</v>
      </c>
      <c r="C273" s="99" t="s">
        <v>148</v>
      </c>
      <c r="D273" s="100">
        <v>300</v>
      </c>
      <c r="E273" s="44">
        <f t="shared" si="52"/>
        <v>0</v>
      </c>
      <c r="F273" s="95" t="str">
        <f t="shared" si="53"/>
        <v/>
      </c>
      <c r="G273" s="95">
        <f t="shared" si="50"/>
        <v>300</v>
      </c>
      <c r="H273" s="95">
        <v>10</v>
      </c>
      <c r="I273" s="101">
        <f t="shared" si="51"/>
        <v>3000</v>
      </c>
    </row>
    <row r="274" spans="1:9" s="2" customFormat="1" ht="18.5" x14ac:dyDescent="0.3">
      <c r="A274" s="3" t="s">
        <v>467</v>
      </c>
      <c r="B274" s="68" t="s">
        <v>50</v>
      </c>
      <c r="C274" s="99" t="s">
        <v>148</v>
      </c>
      <c r="D274" s="100">
        <v>300</v>
      </c>
      <c r="E274" s="44">
        <f t="shared" si="52"/>
        <v>0</v>
      </c>
      <c r="F274" s="95" t="str">
        <f t="shared" si="53"/>
        <v/>
      </c>
      <c r="G274" s="95">
        <f t="shared" si="50"/>
        <v>300</v>
      </c>
      <c r="H274" s="95">
        <v>10</v>
      </c>
      <c r="I274" s="101">
        <f t="shared" si="51"/>
        <v>3000</v>
      </c>
    </row>
    <row r="275" spans="1:9" s="2" customFormat="1" ht="18.5" x14ac:dyDescent="0.3">
      <c r="A275" s="3" t="s">
        <v>468</v>
      </c>
      <c r="B275" s="68" t="s">
        <v>51</v>
      </c>
      <c r="C275" s="99" t="s">
        <v>148</v>
      </c>
      <c r="D275" s="100">
        <v>300</v>
      </c>
      <c r="E275" s="44">
        <f t="shared" si="52"/>
        <v>0</v>
      </c>
      <c r="F275" s="95" t="str">
        <f t="shared" si="53"/>
        <v/>
      </c>
      <c r="G275" s="95">
        <f t="shared" si="50"/>
        <v>300</v>
      </c>
      <c r="H275" s="95">
        <v>10</v>
      </c>
      <c r="I275" s="101">
        <f t="shared" si="51"/>
        <v>3000</v>
      </c>
    </row>
    <row r="276" spans="1:9" s="2" customFormat="1" ht="18.5" x14ac:dyDescent="0.3">
      <c r="A276" s="3" t="s">
        <v>469</v>
      </c>
      <c r="B276" s="68" t="s">
        <v>52</v>
      </c>
      <c r="C276" s="99" t="s">
        <v>148</v>
      </c>
      <c r="D276" s="100">
        <v>300</v>
      </c>
      <c r="E276" s="44">
        <f t="shared" si="52"/>
        <v>0</v>
      </c>
      <c r="F276" s="95" t="str">
        <f t="shared" si="53"/>
        <v/>
      </c>
      <c r="G276" s="95">
        <f t="shared" si="50"/>
        <v>300</v>
      </c>
      <c r="H276" s="95">
        <v>10</v>
      </c>
      <c r="I276" s="101">
        <f t="shared" si="51"/>
        <v>3000</v>
      </c>
    </row>
    <row r="277" spans="1:9" s="2" customFormat="1" ht="19" thickBot="1" x14ac:dyDescent="0.35">
      <c r="A277" s="5" t="s">
        <v>470</v>
      </c>
      <c r="B277" s="74" t="s">
        <v>53</v>
      </c>
      <c r="C277" s="102" t="s">
        <v>185</v>
      </c>
      <c r="D277" s="103">
        <v>750</v>
      </c>
      <c r="E277" s="92">
        <f t="shared" si="52"/>
        <v>0</v>
      </c>
      <c r="F277" s="95" t="str">
        <f t="shared" si="53"/>
        <v/>
      </c>
      <c r="G277" s="104">
        <f t="shared" si="50"/>
        <v>750</v>
      </c>
      <c r="H277" s="104">
        <v>10</v>
      </c>
      <c r="I277" s="105">
        <f t="shared" si="51"/>
        <v>7500</v>
      </c>
    </row>
    <row r="278" spans="1:9" s="2" customFormat="1" ht="21.5" thickBot="1" x14ac:dyDescent="0.35">
      <c r="A278" s="202"/>
      <c r="B278" s="207" t="s">
        <v>268</v>
      </c>
      <c r="C278" s="301" t="str">
        <f>IF(E278=0,"",IF(AND(E278&lt;=20%,E278&gt;=-20%),TRUE,FALSE))</f>
        <v/>
      </c>
      <c r="D278" s="302"/>
      <c r="E278" s="302"/>
      <c r="F278" s="302"/>
      <c r="G278" s="302"/>
      <c r="H278" s="306"/>
      <c r="I278" s="108">
        <f>SUM(I267:I277)</f>
        <v>35000</v>
      </c>
    </row>
    <row r="279" spans="1:9" s="2" customFormat="1" ht="15" customHeight="1" x14ac:dyDescent="0.3">
      <c r="E279" s="304"/>
      <c r="F279" s="304"/>
      <c r="G279" s="304"/>
      <c r="I279" s="19"/>
    </row>
    <row r="280" spans="1:9" s="2" customFormat="1" ht="19" customHeight="1" thickBot="1" x14ac:dyDescent="0.35">
      <c r="E280" s="304"/>
      <c r="F280" s="304"/>
      <c r="G280" s="304"/>
      <c r="I280" s="19"/>
    </row>
    <row r="281" spans="1:9" s="2" customFormat="1" ht="21" x14ac:dyDescent="0.3">
      <c r="A281" s="186">
        <v>6.09</v>
      </c>
      <c r="B281" s="185" t="s">
        <v>54</v>
      </c>
      <c r="C281" s="289"/>
      <c r="D281" s="290"/>
      <c r="E281" s="249"/>
      <c r="F281" s="293"/>
      <c r="G281" s="291"/>
      <c r="H281" s="291"/>
      <c r="I281" s="292"/>
    </row>
    <row r="282" spans="1:9" s="2" customFormat="1" ht="18.5" x14ac:dyDescent="0.3">
      <c r="A282" s="8" t="s">
        <v>471</v>
      </c>
      <c r="B282" s="68" t="s">
        <v>55</v>
      </c>
      <c r="C282" s="99" t="s">
        <v>188</v>
      </c>
      <c r="D282" s="100">
        <v>30</v>
      </c>
      <c r="E282" s="203">
        <f>$E$281</f>
        <v>0</v>
      </c>
      <c r="F282" s="95" t="str">
        <f>IF(E282=0,"",IF(AND(E282&lt;=0%,E282&gt;=-30%),TRUE,FALSE))</f>
        <v/>
      </c>
      <c r="G282" s="205">
        <f t="shared" ref="G282:G328" si="54">D282*(1+E282)</f>
        <v>30</v>
      </c>
      <c r="H282" s="95">
        <v>100</v>
      </c>
      <c r="I282" s="101">
        <f t="shared" ref="I282:I328" si="55">G282*H282</f>
        <v>3000</v>
      </c>
    </row>
    <row r="283" spans="1:9" s="2" customFormat="1" ht="18.5" x14ac:dyDescent="0.3">
      <c r="A283" s="9" t="s">
        <v>472</v>
      </c>
      <c r="B283" s="68" t="s">
        <v>56</v>
      </c>
      <c r="C283" s="99" t="s">
        <v>188</v>
      </c>
      <c r="D283" s="100">
        <v>30</v>
      </c>
      <c r="E283" s="203">
        <f t="shared" ref="E283:E328" si="56">$E$281</f>
        <v>0</v>
      </c>
      <c r="F283" s="95" t="str">
        <f t="shared" ref="F283:F328" si="57">IF(E283=0,"",IF(AND(E283&lt;=0%,E283&gt;=-30%),TRUE,FALSE))</f>
        <v/>
      </c>
      <c r="G283" s="205">
        <f t="shared" si="54"/>
        <v>30</v>
      </c>
      <c r="H283" s="95">
        <v>200</v>
      </c>
      <c r="I283" s="101">
        <f t="shared" si="55"/>
        <v>6000</v>
      </c>
    </row>
    <row r="284" spans="1:9" s="2" customFormat="1" ht="18.5" x14ac:dyDescent="0.3">
      <c r="A284" s="8" t="s">
        <v>473</v>
      </c>
      <c r="B284" s="68" t="s">
        <v>57</v>
      </c>
      <c r="C284" s="99" t="s">
        <v>188</v>
      </c>
      <c r="D284" s="100">
        <v>40</v>
      </c>
      <c r="E284" s="203">
        <f t="shared" si="56"/>
        <v>0</v>
      </c>
      <c r="F284" s="95" t="str">
        <f t="shared" si="57"/>
        <v/>
      </c>
      <c r="G284" s="205">
        <f t="shared" si="54"/>
        <v>40</v>
      </c>
      <c r="H284" s="95">
        <v>300</v>
      </c>
      <c r="I284" s="101">
        <f t="shared" si="55"/>
        <v>12000</v>
      </c>
    </row>
    <row r="285" spans="1:9" s="2" customFormat="1" ht="18.5" x14ac:dyDescent="0.3">
      <c r="A285" s="9" t="s">
        <v>474</v>
      </c>
      <c r="B285" s="68" t="s">
        <v>58</v>
      </c>
      <c r="C285" s="99" t="s">
        <v>188</v>
      </c>
      <c r="D285" s="100">
        <v>50</v>
      </c>
      <c r="E285" s="203">
        <f t="shared" si="56"/>
        <v>0</v>
      </c>
      <c r="F285" s="95" t="str">
        <f t="shared" si="57"/>
        <v/>
      </c>
      <c r="G285" s="205">
        <f t="shared" si="54"/>
        <v>50</v>
      </c>
      <c r="H285" s="95">
        <v>250</v>
      </c>
      <c r="I285" s="101">
        <f t="shared" si="55"/>
        <v>12500</v>
      </c>
    </row>
    <row r="286" spans="1:9" s="2" customFormat="1" ht="18.5" x14ac:dyDescent="0.3">
      <c r="A286" s="8" t="s">
        <v>475</v>
      </c>
      <c r="B286" s="68" t="s">
        <v>59</v>
      </c>
      <c r="C286" s="99" t="s">
        <v>188</v>
      </c>
      <c r="D286" s="100">
        <v>75</v>
      </c>
      <c r="E286" s="203">
        <f t="shared" si="56"/>
        <v>0</v>
      </c>
      <c r="F286" s="95" t="str">
        <f t="shared" si="57"/>
        <v/>
      </c>
      <c r="G286" s="205">
        <f t="shared" si="54"/>
        <v>75</v>
      </c>
      <c r="H286" s="95">
        <v>250</v>
      </c>
      <c r="I286" s="101">
        <f t="shared" si="55"/>
        <v>18750</v>
      </c>
    </row>
    <row r="287" spans="1:9" s="2" customFormat="1" ht="18.5" x14ac:dyDescent="0.3">
      <c r="A287" s="9" t="s">
        <v>476</v>
      </c>
      <c r="B287" s="68" t="s">
        <v>60</v>
      </c>
      <c r="C287" s="99" t="s">
        <v>188</v>
      </c>
      <c r="D287" s="100">
        <v>120</v>
      </c>
      <c r="E287" s="203">
        <f t="shared" si="56"/>
        <v>0</v>
      </c>
      <c r="F287" s="95" t="str">
        <f t="shared" si="57"/>
        <v/>
      </c>
      <c r="G287" s="205">
        <f t="shared" si="54"/>
        <v>120</v>
      </c>
      <c r="H287" s="95">
        <v>500</v>
      </c>
      <c r="I287" s="101">
        <f t="shared" si="55"/>
        <v>60000</v>
      </c>
    </row>
    <row r="288" spans="1:9" s="2" customFormat="1" ht="18.5" x14ac:dyDescent="0.3">
      <c r="A288" s="8" t="s">
        <v>477</v>
      </c>
      <c r="B288" s="68" t="s">
        <v>61</v>
      </c>
      <c r="C288" s="99" t="s">
        <v>188</v>
      </c>
      <c r="D288" s="100">
        <v>70</v>
      </c>
      <c r="E288" s="203">
        <f t="shared" si="56"/>
        <v>0</v>
      </c>
      <c r="F288" s="95" t="str">
        <f t="shared" si="57"/>
        <v/>
      </c>
      <c r="G288" s="205">
        <f t="shared" si="54"/>
        <v>70</v>
      </c>
      <c r="H288" s="95">
        <v>250</v>
      </c>
      <c r="I288" s="101">
        <f t="shared" si="55"/>
        <v>17500</v>
      </c>
    </row>
    <row r="289" spans="1:9" s="2" customFormat="1" ht="18.5" x14ac:dyDescent="0.3">
      <c r="A289" s="9" t="s">
        <v>478</v>
      </c>
      <c r="B289" s="68" t="s">
        <v>62</v>
      </c>
      <c r="C289" s="99" t="s">
        <v>188</v>
      </c>
      <c r="D289" s="100">
        <v>100</v>
      </c>
      <c r="E289" s="203">
        <f t="shared" si="56"/>
        <v>0</v>
      </c>
      <c r="F289" s="95" t="str">
        <f t="shared" si="57"/>
        <v/>
      </c>
      <c r="G289" s="205">
        <f t="shared" si="54"/>
        <v>100</v>
      </c>
      <c r="H289" s="95">
        <v>250</v>
      </c>
      <c r="I289" s="101">
        <f t="shared" si="55"/>
        <v>25000</v>
      </c>
    </row>
    <row r="290" spans="1:9" s="2" customFormat="1" ht="18.5" x14ac:dyDescent="0.3">
      <c r="A290" s="8" t="s">
        <v>479</v>
      </c>
      <c r="B290" s="68" t="s">
        <v>63</v>
      </c>
      <c r="C290" s="99" t="s">
        <v>188</v>
      </c>
      <c r="D290" s="100">
        <v>95</v>
      </c>
      <c r="E290" s="203">
        <f t="shared" si="56"/>
        <v>0</v>
      </c>
      <c r="F290" s="95" t="str">
        <f t="shared" si="57"/>
        <v/>
      </c>
      <c r="G290" s="205">
        <f t="shared" si="54"/>
        <v>95</v>
      </c>
      <c r="H290" s="95">
        <v>250</v>
      </c>
      <c r="I290" s="101">
        <f t="shared" si="55"/>
        <v>23750</v>
      </c>
    </row>
    <row r="291" spans="1:9" s="2" customFormat="1" ht="18.5" x14ac:dyDescent="0.3">
      <c r="A291" s="9" t="s">
        <v>480</v>
      </c>
      <c r="B291" s="68" t="s">
        <v>64</v>
      </c>
      <c r="C291" s="99" t="s">
        <v>188</v>
      </c>
      <c r="D291" s="100">
        <v>150</v>
      </c>
      <c r="E291" s="203">
        <f t="shared" si="56"/>
        <v>0</v>
      </c>
      <c r="F291" s="95" t="str">
        <f t="shared" si="57"/>
        <v/>
      </c>
      <c r="G291" s="205">
        <f t="shared" si="54"/>
        <v>150</v>
      </c>
      <c r="H291" s="95">
        <v>250</v>
      </c>
      <c r="I291" s="101">
        <f t="shared" si="55"/>
        <v>37500</v>
      </c>
    </row>
    <row r="292" spans="1:9" s="2" customFormat="1" ht="18.5" x14ac:dyDescent="0.3">
      <c r="A292" s="8" t="s">
        <v>481</v>
      </c>
      <c r="B292" s="68" t="s">
        <v>65</v>
      </c>
      <c r="C292" s="99" t="s">
        <v>188</v>
      </c>
      <c r="D292" s="100">
        <v>35</v>
      </c>
      <c r="E292" s="203">
        <f t="shared" si="56"/>
        <v>0</v>
      </c>
      <c r="F292" s="95" t="str">
        <f t="shared" si="57"/>
        <v/>
      </c>
      <c r="G292" s="205">
        <f t="shared" si="54"/>
        <v>35</v>
      </c>
      <c r="H292" s="95">
        <v>250</v>
      </c>
      <c r="I292" s="101">
        <f t="shared" si="55"/>
        <v>8750</v>
      </c>
    </row>
    <row r="293" spans="1:9" s="2" customFormat="1" ht="35.5" customHeight="1" x14ac:dyDescent="0.3">
      <c r="A293" s="9" t="s">
        <v>482</v>
      </c>
      <c r="B293" s="68" t="s">
        <v>66</v>
      </c>
      <c r="C293" s="99" t="s">
        <v>188</v>
      </c>
      <c r="D293" s="100">
        <v>40</v>
      </c>
      <c r="E293" s="203">
        <f t="shared" si="56"/>
        <v>0</v>
      </c>
      <c r="F293" s="95" t="str">
        <f t="shared" si="57"/>
        <v/>
      </c>
      <c r="G293" s="205">
        <f t="shared" si="54"/>
        <v>40</v>
      </c>
      <c r="H293" s="95">
        <v>250</v>
      </c>
      <c r="I293" s="101">
        <f t="shared" si="55"/>
        <v>10000</v>
      </c>
    </row>
    <row r="294" spans="1:9" s="2" customFormat="1" ht="18.5" x14ac:dyDescent="0.3">
      <c r="A294" s="8" t="s">
        <v>483</v>
      </c>
      <c r="B294" s="68" t="s">
        <v>67</v>
      </c>
      <c r="C294" s="99" t="s">
        <v>188</v>
      </c>
      <c r="D294" s="100">
        <v>45</v>
      </c>
      <c r="E294" s="203">
        <f t="shared" si="56"/>
        <v>0</v>
      </c>
      <c r="F294" s="95" t="str">
        <f t="shared" si="57"/>
        <v/>
      </c>
      <c r="G294" s="205">
        <f t="shared" si="54"/>
        <v>45</v>
      </c>
      <c r="H294" s="95">
        <v>250</v>
      </c>
      <c r="I294" s="101">
        <f t="shared" si="55"/>
        <v>11250</v>
      </c>
    </row>
    <row r="295" spans="1:9" s="2" customFormat="1" ht="18.5" x14ac:dyDescent="0.3">
      <c r="A295" s="9" t="s">
        <v>484</v>
      </c>
      <c r="B295" s="68" t="s">
        <v>68</v>
      </c>
      <c r="C295" s="99" t="s">
        <v>188</v>
      </c>
      <c r="D295" s="100">
        <v>60</v>
      </c>
      <c r="E295" s="203">
        <f t="shared" si="56"/>
        <v>0</v>
      </c>
      <c r="F295" s="95" t="str">
        <f t="shared" si="57"/>
        <v/>
      </c>
      <c r="G295" s="205">
        <f t="shared" si="54"/>
        <v>60</v>
      </c>
      <c r="H295" s="95">
        <v>250</v>
      </c>
      <c r="I295" s="101">
        <f t="shared" si="55"/>
        <v>15000</v>
      </c>
    </row>
    <row r="296" spans="1:9" s="2" customFormat="1" ht="18.5" x14ac:dyDescent="0.3">
      <c r="A296" s="8" t="s">
        <v>485</v>
      </c>
      <c r="B296" s="68" t="s">
        <v>69</v>
      </c>
      <c r="C296" s="99" t="s">
        <v>188</v>
      </c>
      <c r="D296" s="100">
        <v>100</v>
      </c>
      <c r="E296" s="203">
        <f t="shared" si="56"/>
        <v>0</v>
      </c>
      <c r="F296" s="95" t="str">
        <f t="shared" si="57"/>
        <v/>
      </c>
      <c r="G296" s="205">
        <f t="shared" si="54"/>
        <v>100</v>
      </c>
      <c r="H296" s="95">
        <v>250</v>
      </c>
      <c r="I296" s="101">
        <f t="shared" si="55"/>
        <v>25000</v>
      </c>
    </row>
    <row r="297" spans="1:9" s="2" customFormat="1" ht="18.5" x14ac:dyDescent="0.3">
      <c r="A297" s="9" t="s">
        <v>486</v>
      </c>
      <c r="B297" s="68" t="s">
        <v>70</v>
      </c>
      <c r="C297" s="99" t="s">
        <v>188</v>
      </c>
      <c r="D297" s="100">
        <v>40</v>
      </c>
      <c r="E297" s="203">
        <f t="shared" si="56"/>
        <v>0</v>
      </c>
      <c r="F297" s="95" t="str">
        <f t="shared" si="57"/>
        <v/>
      </c>
      <c r="G297" s="205">
        <f t="shared" si="54"/>
        <v>40</v>
      </c>
      <c r="H297" s="95">
        <v>250</v>
      </c>
      <c r="I297" s="101">
        <f t="shared" si="55"/>
        <v>10000</v>
      </c>
    </row>
    <row r="298" spans="1:9" s="2" customFormat="1" ht="18.5" x14ac:dyDescent="0.3">
      <c r="A298" s="8" t="s">
        <v>487</v>
      </c>
      <c r="B298" s="68" t="s">
        <v>71</v>
      </c>
      <c r="C298" s="99" t="s">
        <v>188</v>
      </c>
      <c r="D298" s="100">
        <v>60</v>
      </c>
      <c r="E298" s="203">
        <f t="shared" si="56"/>
        <v>0</v>
      </c>
      <c r="F298" s="95" t="str">
        <f t="shared" si="57"/>
        <v/>
      </c>
      <c r="G298" s="205">
        <f t="shared" si="54"/>
        <v>60</v>
      </c>
      <c r="H298" s="95">
        <v>250</v>
      </c>
      <c r="I298" s="101">
        <f t="shared" si="55"/>
        <v>15000</v>
      </c>
    </row>
    <row r="299" spans="1:9" s="2" customFormat="1" ht="18.5" x14ac:dyDescent="0.3">
      <c r="A299" s="9" t="s">
        <v>488</v>
      </c>
      <c r="B299" s="68" t="s">
        <v>72</v>
      </c>
      <c r="C299" s="99" t="s">
        <v>188</v>
      </c>
      <c r="D299" s="100">
        <v>90</v>
      </c>
      <c r="E299" s="203">
        <f t="shared" si="56"/>
        <v>0</v>
      </c>
      <c r="F299" s="95" t="str">
        <f t="shared" si="57"/>
        <v/>
      </c>
      <c r="G299" s="205">
        <f t="shared" si="54"/>
        <v>90</v>
      </c>
      <c r="H299" s="95">
        <v>250</v>
      </c>
      <c r="I299" s="101">
        <f t="shared" si="55"/>
        <v>22500</v>
      </c>
    </row>
    <row r="300" spans="1:9" s="2" customFormat="1" ht="18.5" x14ac:dyDescent="0.3">
      <c r="A300" s="8" t="s">
        <v>489</v>
      </c>
      <c r="B300" s="68" t="s">
        <v>73</v>
      </c>
      <c r="C300" s="99" t="s">
        <v>188</v>
      </c>
      <c r="D300" s="100">
        <v>145</v>
      </c>
      <c r="E300" s="203">
        <f t="shared" si="56"/>
        <v>0</v>
      </c>
      <c r="F300" s="95" t="str">
        <f t="shared" si="57"/>
        <v/>
      </c>
      <c r="G300" s="205">
        <f t="shared" si="54"/>
        <v>145</v>
      </c>
      <c r="H300" s="95">
        <v>250</v>
      </c>
      <c r="I300" s="101">
        <f t="shared" si="55"/>
        <v>36250</v>
      </c>
    </row>
    <row r="301" spans="1:9" s="2" customFormat="1" ht="18.5" x14ac:dyDescent="0.3">
      <c r="A301" s="9" t="s">
        <v>490</v>
      </c>
      <c r="B301" s="68" t="s">
        <v>74</v>
      </c>
      <c r="C301" s="99" t="s">
        <v>188</v>
      </c>
      <c r="D301" s="100">
        <v>40</v>
      </c>
      <c r="E301" s="203">
        <f t="shared" si="56"/>
        <v>0</v>
      </c>
      <c r="F301" s="95" t="str">
        <f t="shared" si="57"/>
        <v/>
      </c>
      <c r="G301" s="205">
        <f t="shared" si="54"/>
        <v>40</v>
      </c>
      <c r="H301" s="95">
        <v>250</v>
      </c>
      <c r="I301" s="101">
        <f t="shared" si="55"/>
        <v>10000</v>
      </c>
    </row>
    <row r="302" spans="1:9" s="2" customFormat="1" ht="18.5" x14ac:dyDescent="0.3">
      <c r="A302" s="8" t="s">
        <v>491</v>
      </c>
      <c r="B302" s="68" t="s">
        <v>75</v>
      </c>
      <c r="C302" s="99" t="s">
        <v>188</v>
      </c>
      <c r="D302" s="100">
        <v>45</v>
      </c>
      <c r="E302" s="203">
        <f t="shared" si="56"/>
        <v>0</v>
      </c>
      <c r="F302" s="95" t="str">
        <f t="shared" si="57"/>
        <v/>
      </c>
      <c r="G302" s="205">
        <f t="shared" si="54"/>
        <v>45</v>
      </c>
      <c r="H302" s="95">
        <v>250</v>
      </c>
      <c r="I302" s="101">
        <f t="shared" si="55"/>
        <v>11250</v>
      </c>
    </row>
    <row r="303" spans="1:9" s="2" customFormat="1" ht="18.5" x14ac:dyDescent="0.3">
      <c r="A303" s="9" t="s">
        <v>492</v>
      </c>
      <c r="B303" s="68" t="s">
        <v>76</v>
      </c>
      <c r="C303" s="99" t="s">
        <v>188</v>
      </c>
      <c r="D303" s="100">
        <v>50</v>
      </c>
      <c r="E303" s="203">
        <f t="shared" si="56"/>
        <v>0</v>
      </c>
      <c r="F303" s="95" t="str">
        <f t="shared" si="57"/>
        <v/>
      </c>
      <c r="G303" s="205">
        <f t="shared" si="54"/>
        <v>50</v>
      </c>
      <c r="H303" s="95">
        <v>250</v>
      </c>
      <c r="I303" s="101">
        <f t="shared" si="55"/>
        <v>12500</v>
      </c>
    </row>
    <row r="304" spans="1:9" s="2" customFormat="1" ht="18.5" x14ac:dyDescent="0.3">
      <c r="A304" s="8" t="s">
        <v>493</v>
      </c>
      <c r="B304" s="68" t="s">
        <v>77</v>
      </c>
      <c r="C304" s="99" t="s">
        <v>188</v>
      </c>
      <c r="D304" s="100">
        <v>60</v>
      </c>
      <c r="E304" s="203">
        <f t="shared" si="56"/>
        <v>0</v>
      </c>
      <c r="F304" s="95" t="str">
        <f t="shared" si="57"/>
        <v/>
      </c>
      <c r="G304" s="205">
        <f t="shared" si="54"/>
        <v>60</v>
      </c>
      <c r="H304" s="95">
        <v>250</v>
      </c>
      <c r="I304" s="101">
        <f t="shared" si="55"/>
        <v>15000</v>
      </c>
    </row>
    <row r="305" spans="1:9" s="2" customFormat="1" ht="15.65" customHeight="1" x14ac:dyDescent="0.3">
      <c r="A305" s="9" t="s">
        <v>494</v>
      </c>
      <c r="B305" s="68" t="s">
        <v>78</v>
      </c>
      <c r="C305" s="99" t="s">
        <v>188</v>
      </c>
      <c r="D305" s="100">
        <v>100</v>
      </c>
      <c r="E305" s="203">
        <f t="shared" si="56"/>
        <v>0</v>
      </c>
      <c r="F305" s="95" t="str">
        <f t="shared" si="57"/>
        <v/>
      </c>
      <c r="G305" s="205">
        <f t="shared" si="54"/>
        <v>100</v>
      </c>
      <c r="H305" s="95">
        <v>250</v>
      </c>
      <c r="I305" s="101">
        <f t="shared" si="55"/>
        <v>25000</v>
      </c>
    </row>
    <row r="306" spans="1:9" ht="18.5" x14ac:dyDescent="0.35">
      <c r="A306" s="8" t="s">
        <v>495</v>
      </c>
      <c r="B306" s="68" t="s">
        <v>79</v>
      </c>
      <c r="C306" s="99" t="s">
        <v>188</v>
      </c>
      <c r="D306" s="100">
        <v>125</v>
      </c>
      <c r="E306" s="203">
        <f t="shared" si="56"/>
        <v>0</v>
      </c>
      <c r="F306" s="95" t="str">
        <f t="shared" si="57"/>
        <v/>
      </c>
      <c r="G306" s="205">
        <f t="shared" si="54"/>
        <v>125</v>
      </c>
      <c r="H306" s="95">
        <v>250</v>
      </c>
      <c r="I306" s="101">
        <f t="shared" si="55"/>
        <v>31250</v>
      </c>
    </row>
    <row r="307" spans="1:9" ht="18.5" x14ac:dyDescent="0.35">
      <c r="A307" s="9" t="s">
        <v>496</v>
      </c>
      <c r="B307" s="68" t="s">
        <v>80</v>
      </c>
      <c r="C307" s="99" t="s">
        <v>188</v>
      </c>
      <c r="D307" s="100">
        <v>20</v>
      </c>
      <c r="E307" s="203">
        <f t="shared" si="56"/>
        <v>0</v>
      </c>
      <c r="F307" s="95" t="str">
        <f t="shared" si="57"/>
        <v/>
      </c>
      <c r="G307" s="205">
        <f t="shared" si="54"/>
        <v>20</v>
      </c>
      <c r="H307" s="95">
        <v>250</v>
      </c>
      <c r="I307" s="101">
        <f t="shared" si="55"/>
        <v>5000</v>
      </c>
    </row>
    <row r="308" spans="1:9" ht="18.5" x14ac:dyDescent="0.35">
      <c r="A308" s="8" t="s">
        <v>497</v>
      </c>
      <c r="B308" s="68" t="s">
        <v>81</v>
      </c>
      <c r="C308" s="99" t="s">
        <v>188</v>
      </c>
      <c r="D308" s="100">
        <v>30</v>
      </c>
      <c r="E308" s="203">
        <f t="shared" si="56"/>
        <v>0</v>
      </c>
      <c r="F308" s="95" t="str">
        <f t="shared" si="57"/>
        <v/>
      </c>
      <c r="G308" s="205">
        <f t="shared" si="54"/>
        <v>30</v>
      </c>
      <c r="H308" s="95">
        <v>250</v>
      </c>
      <c r="I308" s="101">
        <f t="shared" si="55"/>
        <v>7500</v>
      </c>
    </row>
    <row r="309" spans="1:9" ht="18.5" x14ac:dyDescent="0.35">
      <c r="A309" s="9" t="s">
        <v>498</v>
      </c>
      <c r="B309" s="68" t="s">
        <v>82</v>
      </c>
      <c r="C309" s="99" t="s">
        <v>188</v>
      </c>
      <c r="D309" s="100">
        <v>10</v>
      </c>
      <c r="E309" s="203">
        <f t="shared" si="56"/>
        <v>0</v>
      </c>
      <c r="F309" s="95" t="str">
        <f t="shared" si="57"/>
        <v/>
      </c>
      <c r="G309" s="205">
        <f t="shared" si="54"/>
        <v>10</v>
      </c>
      <c r="H309" s="95">
        <v>250</v>
      </c>
      <c r="I309" s="101">
        <f t="shared" si="55"/>
        <v>2500</v>
      </c>
    </row>
    <row r="310" spans="1:9" ht="18.5" x14ac:dyDescent="0.35">
      <c r="A310" s="8" t="s">
        <v>499</v>
      </c>
      <c r="B310" s="68" t="s">
        <v>83</v>
      </c>
      <c r="C310" s="99" t="s">
        <v>188</v>
      </c>
      <c r="D310" s="100">
        <v>20</v>
      </c>
      <c r="E310" s="203">
        <f t="shared" si="56"/>
        <v>0</v>
      </c>
      <c r="F310" s="95" t="str">
        <f t="shared" si="57"/>
        <v/>
      </c>
      <c r="G310" s="205">
        <f t="shared" si="54"/>
        <v>20</v>
      </c>
      <c r="H310" s="95">
        <v>250</v>
      </c>
      <c r="I310" s="101">
        <f t="shared" si="55"/>
        <v>5000</v>
      </c>
    </row>
    <row r="311" spans="1:9" ht="18.5" x14ac:dyDescent="0.35">
      <c r="A311" s="9" t="s">
        <v>500</v>
      </c>
      <c r="B311" s="68" t="s">
        <v>84</v>
      </c>
      <c r="C311" s="99" t="s">
        <v>188</v>
      </c>
      <c r="D311" s="100">
        <v>15</v>
      </c>
      <c r="E311" s="203">
        <f t="shared" si="56"/>
        <v>0</v>
      </c>
      <c r="F311" s="95" t="str">
        <f t="shared" si="57"/>
        <v/>
      </c>
      <c r="G311" s="205">
        <f t="shared" si="54"/>
        <v>15</v>
      </c>
      <c r="H311" s="95">
        <v>250</v>
      </c>
      <c r="I311" s="101">
        <f t="shared" si="55"/>
        <v>3750</v>
      </c>
    </row>
    <row r="312" spans="1:9" ht="18.5" x14ac:dyDescent="0.35">
      <c r="A312" s="8" t="s">
        <v>501</v>
      </c>
      <c r="B312" s="68" t="s">
        <v>85</v>
      </c>
      <c r="C312" s="99" t="s">
        <v>188</v>
      </c>
      <c r="D312" s="100">
        <v>25</v>
      </c>
      <c r="E312" s="203">
        <f t="shared" si="56"/>
        <v>0</v>
      </c>
      <c r="F312" s="95" t="str">
        <f t="shared" si="57"/>
        <v/>
      </c>
      <c r="G312" s="205">
        <f t="shared" si="54"/>
        <v>25</v>
      </c>
      <c r="H312" s="95">
        <v>250</v>
      </c>
      <c r="I312" s="101">
        <f t="shared" si="55"/>
        <v>6250</v>
      </c>
    </row>
    <row r="313" spans="1:9" ht="18.649999999999999" customHeight="1" x14ac:dyDescent="0.35">
      <c r="A313" s="9" t="s">
        <v>502</v>
      </c>
      <c r="B313" s="68" t="s">
        <v>86</v>
      </c>
      <c r="C313" s="99" t="s">
        <v>188</v>
      </c>
      <c r="D313" s="100">
        <v>35</v>
      </c>
      <c r="E313" s="203">
        <f t="shared" si="56"/>
        <v>0</v>
      </c>
      <c r="F313" s="95" t="str">
        <f t="shared" si="57"/>
        <v/>
      </c>
      <c r="G313" s="205">
        <f t="shared" si="54"/>
        <v>35</v>
      </c>
      <c r="H313" s="95">
        <v>250</v>
      </c>
      <c r="I313" s="101">
        <f t="shared" si="55"/>
        <v>8750</v>
      </c>
    </row>
    <row r="314" spans="1:9" ht="18.5" x14ac:dyDescent="0.35">
      <c r="A314" s="8" t="s">
        <v>503</v>
      </c>
      <c r="B314" s="68" t="s">
        <v>87</v>
      </c>
      <c r="C314" s="99" t="s">
        <v>188</v>
      </c>
      <c r="D314" s="100">
        <v>50</v>
      </c>
      <c r="E314" s="203">
        <f t="shared" si="56"/>
        <v>0</v>
      </c>
      <c r="F314" s="95" t="str">
        <f t="shared" si="57"/>
        <v/>
      </c>
      <c r="G314" s="205">
        <f t="shared" si="54"/>
        <v>50</v>
      </c>
      <c r="H314" s="95">
        <v>250</v>
      </c>
      <c r="I314" s="101">
        <f t="shared" si="55"/>
        <v>12500</v>
      </c>
    </row>
    <row r="315" spans="1:9" ht="18.5" x14ac:dyDescent="0.35">
      <c r="A315" s="9" t="s">
        <v>504</v>
      </c>
      <c r="B315" s="68" t="s">
        <v>88</v>
      </c>
      <c r="C315" s="99" t="s">
        <v>188</v>
      </c>
      <c r="D315" s="100">
        <v>35</v>
      </c>
      <c r="E315" s="203">
        <f t="shared" si="56"/>
        <v>0</v>
      </c>
      <c r="F315" s="95" t="str">
        <f t="shared" si="57"/>
        <v/>
      </c>
      <c r="G315" s="205">
        <f t="shared" si="54"/>
        <v>35</v>
      </c>
      <c r="H315" s="95">
        <v>250</v>
      </c>
      <c r="I315" s="101">
        <f t="shared" si="55"/>
        <v>8750</v>
      </c>
    </row>
    <row r="316" spans="1:9" ht="18.5" x14ac:dyDescent="0.35">
      <c r="A316" s="8" t="s">
        <v>505</v>
      </c>
      <c r="B316" s="68" t="s">
        <v>89</v>
      </c>
      <c r="C316" s="99" t="s">
        <v>188</v>
      </c>
      <c r="D316" s="100">
        <v>75</v>
      </c>
      <c r="E316" s="203">
        <f t="shared" si="56"/>
        <v>0</v>
      </c>
      <c r="F316" s="95" t="str">
        <f t="shared" si="57"/>
        <v/>
      </c>
      <c r="G316" s="205">
        <f t="shared" si="54"/>
        <v>75</v>
      </c>
      <c r="H316" s="95">
        <v>250</v>
      </c>
      <c r="I316" s="101">
        <f t="shared" si="55"/>
        <v>18750</v>
      </c>
    </row>
    <row r="317" spans="1:9" ht="18.5" x14ac:dyDescent="0.35">
      <c r="A317" s="9" t="s">
        <v>506</v>
      </c>
      <c r="B317" s="68" t="s">
        <v>90</v>
      </c>
      <c r="C317" s="99" t="s">
        <v>188</v>
      </c>
      <c r="D317" s="100">
        <v>60</v>
      </c>
      <c r="E317" s="203">
        <f t="shared" si="56"/>
        <v>0</v>
      </c>
      <c r="F317" s="95" t="str">
        <f t="shared" si="57"/>
        <v/>
      </c>
      <c r="G317" s="205">
        <f t="shared" si="54"/>
        <v>60</v>
      </c>
      <c r="H317" s="95">
        <v>250</v>
      </c>
      <c r="I317" s="101">
        <f t="shared" si="55"/>
        <v>15000</v>
      </c>
    </row>
    <row r="318" spans="1:9" ht="18.5" x14ac:dyDescent="0.35">
      <c r="A318" s="8" t="s">
        <v>507</v>
      </c>
      <c r="B318" s="68" t="s">
        <v>91</v>
      </c>
      <c r="C318" s="99" t="s">
        <v>188</v>
      </c>
      <c r="D318" s="100">
        <v>15</v>
      </c>
      <c r="E318" s="203">
        <f t="shared" si="56"/>
        <v>0</v>
      </c>
      <c r="F318" s="95" t="str">
        <f t="shared" si="57"/>
        <v/>
      </c>
      <c r="G318" s="205">
        <f t="shared" si="54"/>
        <v>15</v>
      </c>
      <c r="H318" s="95">
        <v>250</v>
      </c>
      <c r="I318" s="101">
        <f t="shared" si="55"/>
        <v>3750</v>
      </c>
    </row>
    <row r="319" spans="1:9" ht="18.5" x14ac:dyDescent="0.35">
      <c r="A319" s="9" t="s">
        <v>508</v>
      </c>
      <c r="B319" s="68" t="s">
        <v>92</v>
      </c>
      <c r="C319" s="99" t="s">
        <v>188</v>
      </c>
      <c r="D319" s="100">
        <v>25</v>
      </c>
      <c r="E319" s="203">
        <f t="shared" si="56"/>
        <v>0</v>
      </c>
      <c r="F319" s="95" t="str">
        <f t="shared" si="57"/>
        <v/>
      </c>
      <c r="G319" s="205">
        <f t="shared" si="54"/>
        <v>25</v>
      </c>
      <c r="H319" s="95">
        <v>250</v>
      </c>
      <c r="I319" s="101">
        <f t="shared" si="55"/>
        <v>6250</v>
      </c>
    </row>
    <row r="320" spans="1:9" ht="18.5" x14ac:dyDescent="0.35">
      <c r="A320" s="8" t="s">
        <v>509</v>
      </c>
      <c r="B320" s="68" t="s">
        <v>93</v>
      </c>
      <c r="C320" s="99" t="s">
        <v>188</v>
      </c>
      <c r="D320" s="100">
        <v>65</v>
      </c>
      <c r="E320" s="203">
        <f t="shared" si="56"/>
        <v>0</v>
      </c>
      <c r="F320" s="95" t="str">
        <f t="shared" si="57"/>
        <v/>
      </c>
      <c r="G320" s="205">
        <f t="shared" si="54"/>
        <v>65</v>
      </c>
      <c r="H320" s="95">
        <v>250</v>
      </c>
      <c r="I320" s="101">
        <f t="shared" si="55"/>
        <v>16250</v>
      </c>
    </row>
    <row r="321" spans="1:9" ht="18.5" x14ac:dyDescent="0.35">
      <c r="A321" s="9" t="s">
        <v>510</v>
      </c>
      <c r="B321" s="68" t="s">
        <v>94</v>
      </c>
      <c r="C321" s="99" t="s">
        <v>188</v>
      </c>
      <c r="D321" s="100">
        <v>120</v>
      </c>
      <c r="E321" s="203">
        <f t="shared" si="56"/>
        <v>0</v>
      </c>
      <c r="F321" s="95" t="str">
        <f t="shared" si="57"/>
        <v/>
      </c>
      <c r="G321" s="205">
        <f t="shared" si="54"/>
        <v>120</v>
      </c>
      <c r="H321" s="95">
        <v>250</v>
      </c>
      <c r="I321" s="101">
        <f t="shared" si="55"/>
        <v>30000</v>
      </c>
    </row>
    <row r="322" spans="1:9" ht="18.5" x14ac:dyDescent="0.35">
      <c r="A322" s="8" t="s">
        <v>511</v>
      </c>
      <c r="B322" s="68" t="s">
        <v>95</v>
      </c>
      <c r="C322" s="99" t="s">
        <v>188</v>
      </c>
      <c r="D322" s="100">
        <v>45</v>
      </c>
      <c r="E322" s="203">
        <f t="shared" si="56"/>
        <v>0</v>
      </c>
      <c r="F322" s="95" t="str">
        <f t="shared" si="57"/>
        <v/>
      </c>
      <c r="G322" s="205">
        <f t="shared" si="54"/>
        <v>45</v>
      </c>
      <c r="H322" s="95">
        <v>250</v>
      </c>
      <c r="I322" s="101">
        <f t="shared" si="55"/>
        <v>11250</v>
      </c>
    </row>
    <row r="323" spans="1:9" ht="18.5" x14ac:dyDescent="0.35">
      <c r="A323" s="9" t="s">
        <v>512</v>
      </c>
      <c r="B323" s="68" t="s">
        <v>96</v>
      </c>
      <c r="C323" s="99" t="s">
        <v>188</v>
      </c>
      <c r="D323" s="100">
        <v>20</v>
      </c>
      <c r="E323" s="203">
        <f t="shared" si="56"/>
        <v>0</v>
      </c>
      <c r="F323" s="95" t="str">
        <f t="shared" si="57"/>
        <v/>
      </c>
      <c r="G323" s="205">
        <f t="shared" si="54"/>
        <v>20</v>
      </c>
      <c r="H323" s="95">
        <v>250</v>
      </c>
      <c r="I323" s="101">
        <f t="shared" si="55"/>
        <v>5000</v>
      </c>
    </row>
    <row r="324" spans="1:9" ht="18.5" x14ac:dyDescent="0.35">
      <c r="A324" s="8" t="s">
        <v>513</v>
      </c>
      <c r="B324" s="68" t="s">
        <v>97</v>
      </c>
      <c r="C324" s="99" t="s">
        <v>188</v>
      </c>
      <c r="D324" s="100">
        <v>25</v>
      </c>
      <c r="E324" s="203">
        <f t="shared" si="56"/>
        <v>0</v>
      </c>
      <c r="F324" s="95" t="str">
        <f t="shared" si="57"/>
        <v/>
      </c>
      <c r="G324" s="205">
        <f t="shared" si="54"/>
        <v>25</v>
      </c>
      <c r="H324" s="95">
        <v>250</v>
      </c>
      <c r="I324" s="101">
        <f t="shared" si="55"/>
        <v>6250</v>
      </c>
    </row>
    <row r="325" spans="1:9" ht="18.5" x14ac:dyDescent="0.35">
      <c r="A325" s="9" t="s">
        <v>514</v>
      </c>
      <c r="B325" s="68" t="s">
        <v>98</v>
      </c>
      <c r="C325" s="99" t="s">
        <v>188</v>
      </c>
      <c r="D325" s="100">
        <v>35</v>
      </c>
      <c r="E325" s="203">
        <f t="shared" si="56"/>
        <v>0</v>
      </c>
      <c r="F325" s="95" t="str">
        <f t="shared" si="57"/>
        <v/>
      </c>
      <c r="G325" s="205">
        <f t="shared" si="54"/>
        <v>35</v>
      </c>
      <c r="H325" s="95">
        <v>250</v>
      </c>
      <c r="I325" s="101">
        <f t="shared" si="55"/>
        <v>8750</v>
      </c>
    </row>
    <row r="326" spans="1:9" ht="18.5" x14ac:dyDescent="0.35">
      <c r="A326" s="8" t="s">
        <v>515</v>
      </c>
      <c r="B326" s="68" t="s">
        <v>99</v>
      </c>
      <c r="C326" s="99" t="s">
        <v>188</v>
      </c>
      <c r="D326" s="100">
        <v>25</v>
      </c>
      <c r="E326" s="203">
        <f t="shared" si="56"/>
        <v>0</v>
      </c>
      <c r="F326" s="95" t="str">
        <f t="shared" si="57"/>
        <v/>
      </c>
      <c r="G326" s="205">
        <f t="shared" si="54"/>
        <v>25</v>
      </c>
      <c r="H326" s="95">
        <v>250</v>
      </c>
      <c r="I326" s="101">
        <f t="shared" si="55"/>
        <v>6250</v>
      </c>
    </row>
    <row r="327" spans="1:9" ht="18.5" x14ac:dyDescent="0.35">
      <c r="A327" s="9" t="s">
        <v>516</v>
      </c>
      <c r="B327" s="68" t="s">
        <v>100</v>
      </c>
      <c r="C327" s="99" t="s">
        <v>188</v>
      </c>
      <c r="D327" s="100">
        <v>30</v>
      </c>
      <c r="E327" s="203">
        <f t="shared" si="56"/>
        <v>0</v>
      </c>
      <c r="F327" s="95" t="str">
        <f t="shared" si="57"/>
        <v/>
      </c>
      <c r="G327" s="205">
        <f t="shared" si="54"/>
        <v>30</v>
      </c>
      <c r="H327" s="95">
        <v>250</v>
      </c>
      <c r="I327" s="101">
        <f t="shared" si="55"/>
        <v>7500</v>
      </c>
    </row>
    <row r="328" spans="1:9" ht="19" thickBot="1" x14ac:dyDescent="0.4">
      <c r="A328" s="25" t="s">
        <v>517</v>
      </c>
      <c r="B328" s="74" t="s">
        <v>101</v>
      </c>
      <c r="C328" s="102" t="s">
        <v>188</v>
      </c>
      <c r="D328" s="103">
        <v>40</v>
      </c>
      <c r="E328" s="204">
        <f t="shared" si="56"/>
        <v>0</v>
      </c>
      <c r="F328" s="95" t="str">
        <f t="shared" si="57"/>
        <v/>
      </c>
      <c r="G328" s="206">
        <f t="shared" si="54"/>
        <v>40</v>
      </c>
      <c r="H328" s="104">
        <v>250</v>
      </c>
      <c r="I328" s="105">
        <f t="shared" si="55"/>
        <v>10000</v>
      </c>
    </row>
    <row r="329" spans="1:9" ht="21.5" thickBot="1" x14ac:dyDescent="0.4">
      <c r="A329" s="61"/>
      <c r="B329" s="207" t="s">
        <v>268</v>
      </c>
      <c r="C329" s="208"/>
      <c r="D329" s="106"/>
      <c r="E329" s="106"/>
      <c r="F329" s="106"/>
      <c r="G329" s="106"/>
      <c r="H329" s="107"/>
      <c r="I329" s="108">
        <f>SUM(I282:I328)</f>
        <v>679750</v>
      </c>
    </row>
    <row r="330" spans="1:9" ht="21.5" thickBot="1" x14ac:dyDescent="0.4">
      <c r="A330" s="26"/>
      <c r="B330" s="51"/>
      <c r="C330" s="52"/>
      <c r="D330" s="52"/>
      <c r="E330" s="52"/>
      <c r="F330" s="42"/>
      <c r="G330" s="42"/>
      <c r="H330" s="37"/>
      <c r="I330" s="37"/>
    </row>
    <row r="331" spans="1:9" ht="26.5" customHeight="1" thickBot="1" x14ac:dyDescent="0.4">
      <c r="A331" s="27"/>
      <c r="B331" s="53" t="s">
        <v>147</v>
      </c>
      <c r="C331" s="326" t="str">
        <f>IF(E331=0,"",IF(E331&lt;=20%,TRUE,FALSE))</f>
        <v/>
      </c>
      <c r="D331" s="327"/>
      <c r="E331" s="327"/>
      <c r="F331" s="327"/>
      <c r="G331" s="327"/>
      <c r="H331" s="328"/>
      <c r="I331" s="54">
        <f>I175+I194+I203+I213+I230+I250+I263+I278+I329</f>
        <v>20308250</v>
      </c>
    </row>
    <row r="332" spans="1:9" ht="26.5" customHeight="1" thickBot="1" x14ac:dyDescent="0.4">
      <c r="A332" s="27"/>
      <c r="B332" s="55"/>
      <c r="C332" s="40"/>
      <c r="D332" s="40"/>
      <c r="E332" s="40"/>
      <c r="F332" s="40"/>
      <c r="G332" s="40"/>
      <c r="H332" s="40"/>
      <c r="I332" s="38"/>
    </row>
    <row r="333" spans="1:9" ht="88.5" customHeight="1" thickBot="1" x14ac:dyDescent="0.4">
      <c r="A333" s="220" t="s">
        <v>0</v>
      </c>
      <c r="B333" s="140" t="s">
        <v>3</v>
      </c>
      <c r="C333" s="140" t="s">
        <v>148</v>
      </c>
      <c r="D333" s="140" t="s">
        <v>1</v>
      </c>
      <c r="E333" s="140" t="s">
        <v>255</v>
      </c>
      <c r="F333" s="140" t="s">
        <v>256</v>
      </c>
      <c r="G333" s="140" t="s">
        <v>2</v>
      </c>
      <c r="H333" s="140" t="s">
        <v>216</v>
      </c>
      <c r="I333" s="221" t="s">
        <v>253</v>
      </c>
    </row>
    <row r="334" spans="1:9" ht="159.65" customHeight="1" thickBot="1" x14ac:dyDescent="0.4">
      <c r="A334" s="41">
        <v>7</v>
      </c>
      <c r="B334" s="359" t="s">
        <v>702</v>
      </c>
      <c r="C334" s="329"/>
      <c r="D334" s="330"/>
      <c r="E334" s="330"/>
      <c r="F334" s="330"/>
      <c r="G334" s="330"/>
      <c r="H334" s="330"/>
      <c r="I334" s="331"/>
    </row>
    <row r="335" spans="1:9" ht="26.5" customHeight="1" x14ac:dyDescent="0.35">
      <c r="A335" s="187">
        <v>7.01</v>
      </c>
      <c r="B335" s="188" t="s">
        <v>146</v>
      </c>
      <c r="C335" s="283"/>
      <c r="D335" s="285"/>
      <c r="E335" s="248">
        <v>0</v>
      </c>
      <c r="F335" s="283"/>
      <c r="G335" s="284"/>
      <c r="H335" s="284"/>
      <c r="I335" s="300"/>
    </row>
    <row r="336" spans="1:9" ht="26.5" customHeight="1" x14ac:dyDescent="0.35">
      <c r="A336" s="3" t="s">
        <v>217</v>
      </c>
      <c r="B336" s="68" t="s">
        <v>231</v>
      </c>
      <c r="C336" s="110" t="s">
        <v>148</v>
      </c>
      <c r="D336" s="111">
        <v>3000</v>
      </c>
      <c r="E336" s="120">
        <f>$E$335</f>
        <v>0</v>
      </c>
      <c r="F336" s="112" t="str">
        <f>IF(E336=0,"",IF(AND(E336&lt;=0%,E336&gt;=-30%),TRUE,FALSE))</f>
        <v/>
      </c>
      <c r="G336" s="112">
        <f t="shared" ref="G336:G357" si="58">D336*(1+E336)</f>
        <v>3000</v>
      </c>
      <c r="H336" s="112">
        <v>56</v>
      </c>
      <c r="I336" s="121">
        <f t="shared" ref="I336:I356" si="59">G336*H336</f>
        <v>168000</v>
      </c>
    </row>
    <row r="337" spans="1:9" ht="26.5" customHeight="1" x14ac:dyDescent="0.35">
      <c r="A337" s="3" t="s">
        <v>218</v>
      </c>
      <c r="B337" s="68" t="s">
        <v>666</v>
      </c>
      <c r="C337" s="110" t="s">
        <v>148</v>
      </c>
      <c r="D337" s="111">
        <v>18000</v>
      </c>
      <c r="E337" s="120">
        <f t="shared" ref="E337:E356" si="60">$E$335</f>
        <v>0</v>
      </c>
      <c r="F337" s="112" t="str">
        <f t="shared" ref="F337:F356" si="61">IF(E337=0,"",IF(AND(E337&lt;=0%,E337&gt;=-30%),TRUE,FALSE))</f>
        <v/>
      </c>
      <c r="G337" s="112">
        <f t="shared" si="58"/>
        <v>18000</v>
      </c>
      <c r="H337" s="112">
        <v>16</v>
      </c>
      <c r="I337" s="121">
        <f t="shared" si="59"/>
        <v>288000</v>
      </c>
    </row>
    <row r="338" spans="1:9" ht="26.5" customHeight="1" x14ac:dyDescent="0.35">
      <c r="A338" s="3" t="s">
        <v>219</v>
      </c>
      <c r="B338" s="66" t="s">
        <v>149</v>
      </c>
      <c r="C338" s="110" t="s">
        <v>148</v>
      </c>
      <c r="D338" s="111">
        <v>30000</v>
      </c>
      <c r="E338" s="120">
        <f t="shared" si="60"/>
        <v>0</v>
      </c>
      <c r="F338" s="112" t="str">
        <f t="shared" si="61"/>
        <v/>
      </c>
      <c r="G338" s="112">
        <f t="shared" si="58"/>
        <v>30000</v>
      </c>
      <c r="H338" s="112">
        <v>8</v>
      </c>
      <c r="I338" s="121">
        <f t="shared" si="59"/>
        <v>240000</v>
      </c>
    </row>
    <row r="339" spans="1:9" ht="26.5" customHeight="1" x14ac:dyDescent="0.35">
      <c r="A339" s="3" t="s">
        <v>518</v>
      </c>
      <c r="B339" s="68" t="s">
        <v>694</v>
      </c>
      <c r="C339" s="110" t="s">
        <v>148</v>
      </c>
      <c r="D339" s="111">
        <v>2500</v>
      </c>
      <c r="E339" s="120">
        <f t="shared" si="60"/>
        <v>0</v>
      </c>
      <c r="F339" s="112" t="str">
        <f t="shared" si="61"/>
        <v/>
      </c>
      <c r="G339" s="112">
        <f t="shared" si="58"/>
        <v>2500</v>
      </c>
      <c r="H339" s="112">
        <v>160</v>
      </c>
      <c r="I339" s="121">
        <f t="shared" si="59"/>
        <v>400000</v>
      </c>
    </row>
    <row r="340" spans="1:9" ht="26.5" customHeight="1" x14ac:dyDescent="0.35">
      <c r="A340" s="3" t="s">
        <v>519</v>
      </c>
      <c r="B340" s="68" t="s">
        <v>232</v>
      </c>
      <c r="C340" s="110" t="s">
        <v>148</v>
      </c>
      <c r="D340" s="111">
        <v>3000</v>
      </c>
      <c r="E340" s="120">
        <f t="shared" si="60"/>
        <v>0</v>
      </c>
      <c r="F340" s="112" t="str">
        <f t="shared" si="61"/>
        <v/>
      </c>
      <c r="G340" s="112">
        <f t="shared" si="58"/>
        <v>3000</v>
      </c>
      <c r="H340" s="112">
        <v>8</v>
      </c>
      <c r="I340" s="121">
        <f t="shared" si="59"/>
        <v>24000</v>
      </c>
    </row>
    <row r="341" spans="1:9" ht="26.5" customHeight="1" x14ac:dyDescent="0.35">
      <c r="A341" s="3" t="s">
        <v>520</v>
      </c>
      <c r="B341" s="68" t="s">
        <v>233</v>
      </c>
      <c r="C341" s="110" t="s">
        <v>148</v>
      </c>
      <c r="D341" s="111">
        <v>45000</v>
      </c>
      <c r="E341" s="120">
        <f t="shared" si="60"/>
        <v>0</v>
      </c>
      <c r="F341" s="112" t="str">
        <f t="shared" si="61"/>
        <v/>
      </c>
      <c r="G341" s="112">
        <f t="shared" si="58"/>
        <v>45000</v>
      </c>
      <c r="H341" s="112">
        <v>30</v>
      </c>
      <c r="I341" s="121">
        <f t="shared" si="59"/>
        <v>1350000</v>
      </c>
    </row>
    <row r="342" spans="1:9" ht="26.5" customHeight="1" x14ac:dyDescent="0.35">
      <c r="A342" s="3" t="s">
        <v>521</v>
      </c>
      <c r="B342" s="68" t="s">
        <v>191</v>
      </c>
      <c r="C342" s="113" t="s">
        <v>185</v>
      </c>
      <c r="D342" s="111">
        <v>50000</v>
      </c>
      <c r="E342" s="120">
        <f t="shared" si="60"/>
        <v>0</v>
      </c>
      <c r="F342" s="112" t="str">
        <f t="shared" si="61"/>
        <v/>
      </c>
      <c r="G342" s="112">
        <f t="shared" si="58"/>
        <v>50000</v>
      </c>
      <c r="H342" s="112">
        <v>8</v>
      </c>
      <c r="I342" s="121">
        <f t="shared" si="59"/>
        <v>400000</v>
      </c>
    </row>
    <row r="343" spans="1:9" ht="26.5" customHeight="1" x14ac:dyDescent="0.35">
      <c r="A343" s="3" t="s">
        <v>522</v>
      </c>
      <c r="B343" s="68" t="s">
        <v>7</v>
      </c>
      <c r="C343" s="113" t="s">
        <v>185</v>
      </c>
      <c r="D343" s="111">
        <v>60000</v>
      </c>
      <c r="E343" s="120">
        <f t="shared" si="60"/>
        <v>0</v>
      </c>
      <c r="F343" s="112" t="str">
        <f t="shared" si="61"/>
        <v/>
      </c>
      <c r="G343" s="112">
        <f t="shared" si="58"/>
        <v>60000</v>
      </c>
      <c r="H343" s="112">
        <v>10</v>
      </c>
      <c r="I343" s="121">
        <f t="shared" si="59"/>
        <v>600000</v>
      </c>
    </row>
    <row r="344" spans="1:9" ht="26.5" customHeight="1" x14ac:dyDescent="0.35">
      <c r="A344" s="3" t="s">
        <v>523</v>
      </c>
      <c r="B344" s="68" t="s">
        <v>6</v>
      </c>
      <c r="C344" s="113" t="s">
        <v>185</v>
      </c>
      <c r="D344" s="111">
        <v>100000</v>
      </c>
      <c r="E344" s="120">
        <f t="shared" si="60"/>
        <v>0</v>
      </c>
      <c r="F344" s="112" t="str">
        <f t="shared" si="61"/>
        <v/>
      </c>
      <c r="G344" s="112">
        <f t="shared" si="58"/>
        <v>100000</v>
      </c>
      <c r="H344" s="112">
        <v>10</v>
      </c>
      <c r="I344" s="121">
        <f t="shared" si="59"/>
        <v>1000000</v>
      </c>
    </row>
    <row r="345" spans="1:9" ht="26.5" customHeight="1" x14ac:dyDescent="0.35">
      <c r="A345" s="3" t="s">
        <v>524</v>
      </c>
      <c r="B345" s="68" t="s">
        <v>151</v>
      </c>
      <c r="C345" s="110" t="s">
        <v>148</v>
      </c>
      <c r="D345" s="111">
        <v>5000</v>
      </c>
      <c r="E345" s="120">
        <f t="shared" si="60"/>
        <v>0</v>
      </c>
      <c r="F345" s="112" t="str">
        <f t="shared" si="61"/>
        <v/>
      </c>
      <c r="G345" s="112">
        <f t="shared" si="58"/>
        <v>5000</v>
      </c>
      <c r="H345" s="112">
        <v>80</v>
      </c>
      <c r="I345" s="121">
        <f t="shared" si="59"/>
        <v>400000</v>
      </c>
    </row>
    <row r="346" spans="1:9" ht="26.5" customHeight="1" x14ac:dyDescent="0.35">
      <c r="A346" s="3" t="s">
        <v>525</v>
      </c>
      <c r="B346" s="68" t="s">
        <v>152</v>
      </c>
      <c r="C346" s="110" t="s">
        <v>148</v>
      </c>
      <c r="D346" s="111">
        <v>1500</v>
      </c>
      <c r="E346" s="120">
        <f t="shared" si="60"/>
        <v>0</v>
      </c>
      <c r="F346" s="112" t="str">
        <f t="shared" si="61"/>
        <v/>
      </c>
      <c r="G346" s="112">
        <f t="shared" si="58"/>
        <v>1500</v>
      </c>
      <c r="H346" s="112">
        <v>80</v>
      </c>
      <c r="I346" s="121">
        <f t="shared" si="59"/>
        <v>120000</v>
      </c>
    </row>
    <row r="347" spans="1:9" ht="26.5" customHeight="1" x14ac:dyDescent="0.35">
      <c r="A347" s="3" t="s">
        <v>526</v>
      </c>
      <c r="B347" s="68" t="s">
        <v>5</v>
      </c>
      <c r="C347" s="110" t="s">
        <v>148</v>
      </c>
      <c r="D347" s="111">
        <v>1600</v>
      </c>
      <c r="E347" s="120">
        <f t="shared" si="60"/>
        <v>0</v>
      </c>
      <c r="F347" s="112" t="str">
        <f t="shared" si="61"/>
        <v/>
      </c>
      <c r="G347" s="112">
        <f t="shared" si="58"/>
        <v>1600</v>
      </c>
      <c r="H347" s="112">
        <v>40</v>
      </c>
      <c r="I347" s="121">
        <f t="shared" si="59"/>
        <v>64000</v>
      </c>
    </row>
    <row r="348" spans="1:9" ht="26.5" customHeight="1" x14ac:dyDescent="0.35">
      <c r="A348" s="3" t="s">
        <v>527</v>
      </c>
      <c r="B348" s="68" t="s">
        <v>4</v>
      </c>
      <c r="C348" s="110" t="s">
        <v>148</v>
      </c>
      <c r="D348" s="111">
        <v>250</v>
      </c>
      <c r="E348" s="120">
        <f t="shared" si="60"/>
        <v>0</v>
      </c>
      <c r="F348" s="112" t="str">
        <f t="shared" si="61"/>
        <v/>
      </c>
      <c r="G348" s="112">
        <f t="shared" si="58"/>
        <v>250</v>
      </c>
      <c r="H348" s="112">
        <v>1500</v>
      </c>
      <c r="I348" s="121">
        <f t="shared" si="59"/>
        <v>375000</v>
      </c>
    </row>
    <row r="349" spans="1:9" ht="26.5" customHeight="1" x14ac:dyDescent="0.35">
      <c r="A349" s="3" t="s">
        <v>528</v>
      </c>
      <c r="B349" s="68" t="s">
        <v>667</v>
      </c>
      <c r="C349" s="110" t="s">
        <v>148</v>
      </c>
      <c r="D349" s="111">
        <v>2500</v>
      </c>
      <c r="E349" s="120">
        <f t="shared" si="60"/>
        <v>0</v>
      </c>
      <c r="F349" s="112" t="str">
        <f t="shared" si="61"/>
        <v/>
      </c>
      <c r="G349" s="112">
        <f t="shared" si="58"/>
        <v>2500</v>
      </c>
      <c r="H349" s="112">
        <v>160</v>
      </c>
      <c r="I349" s="121">
        <f t="shared" si="59"/>
        <v>400000</v>
      </c>
    </row>
    <row r="350" spans="1:9" ht="58.5" customHeight="1" x14ac:dyDescent="0.35">
      <c r="A350" s="3" t="s">
        <v>529</v>
      </c>
      <c r="B350" s="68" t="s">
        <v>695</v>
      </c>
      <c r="C350" s="110" t="s">
        <v>148</v>
      </c>
      <c r="D350" s="111">
        <v>25000</v>
      </c>
      <c r="E350" s="120">
        <f t="shared" si="60"/>
        <v>0</v>
      </c>
      <c r="F350" s="112" t="str">
        <f t="shared" si="61"/>
        <v/>
      </c>
      <c r="G350" s="112">
        <f t="shared" si="58"/>
        <v>25000</v>
      </c>
      <c r="H350" s="112">
        <v>5</v>
      </c>
      <c r="I350" s="121">
        <f t="shared" si="59"/>
        <v>125000</v>
      </c>
    </row>
    <row r="351" spans="1:9" ht="69.75" customHeight="1" x14ac:dyDescent="0.35">
      <c r="A351" s="3" t="s">
        <v>530</v>
      </c>
      <c r="B351" s="68" t="s">
        <v>696</v>
      </c>
      <c r="C351" s="110" t="s">
        <v>148</v>
      </c>
      <c r="D351" s="111">
        <v>35000</v>
      </c>
      <c r="E351" s="120">
        <f t="shared" si="60"/>
        <v>0</v>
      </c>
      <c r="F351" s="112" t="str">
        <f t="shared" si="61"/>
        <v/>
      </c>
      <c r="G351" s="112">
        <f t="shared" si="58"/>
        <v>35000</v>
      </c>
      <c r="H351" s="112">
        <v>5</v>
      </c>
      <c r="I351" s="121">
        <f t="shared" si="59"/>
        <v>175000</v>
      </c>
    </row>
    <row r="352" spans="1:9" ht="26.5" customHeight="1" x14ac:dyDescent="0.35">
      <c r="A352" s="3" t="s">
        <v>531</v>
      </c>
      <c r="B352" s="68" t="s">
        <v>200</v>
      </c>
      <c r="C352" s="110" t="s">
        <v>148</v>
      </c>
      <c r="D352" s="111">
        <v>25000</v>
      </c>
      <c r="E352" s="120">
        <f t="shared" si="60"/>
        <v>0</v>
      </c>
      <c r="F352" s="112" t="str">
        <f t="shared" si="61"/>
        <v/>
      </c>
      <c r="G352" s="112">
        <f t="shared" si="58"/>
        <v>25000</v>
      </c>
      <c r="H352" s="112">
        <v>10</v>
      </c>
      <c r="I352" s="121">
        <f t="shared" si="59"/>
        <v>250000</v>
      </c>
    </row>
    <row r="353" spans="1:9" ht="26.5" customHeight="1" x14ac:dyDescent="0.35">
      <c r="A353" s="3" t="s">
        <v>532</v>
      </c>
      <c r="B353" s="68" t="s">
        <v>661</v>
      </c>
      <c r="C353" s="110" t="s">
        <v>148</v>
      </c>
      <c r="D353" s="111">
        <v>20000</v>
      </c>
      <c r="E353" s="120">
        <f t="shared" si="60"/>
        <v>0</v>
      </c>
      <c r="F353" s="112" t="str">
        <f t="shared" si="61"/>
        <v/>
      </c>
      <c r="G353" s="112">
        <f t="shared" si="58"/>
        <v>20000</v>
      </c>
      <c r="H353" s="112">
        <v>3</v>
      </c>
      <c r="I353" s="121">
        <f t="shared" si="59"/>
        <v>60000</v>
      </c>
    </row>
    <row r="354" spans="1:9" ht="26.5" customHeight="1" x14ac:dyDescent="0.35">
      <c r="A354" s="3" t="s">
        <v>533</v>
      </c>
      <c r="B354" s="74" t="s">
        <v>662</v>
      </c>
      <c r="C354" s="114" t="s">
        <v>148</v>
      </c>
      <c r="D354" s="115">
        <v>25000</v>
      </c>
      <c r="E354" s="120">
        <f t="shared" si="60"/>
        <v>0</v>
      </c>
      <c r="F354" s="112" t="str">
        <f t="shared" si="61"/>
        <v/>
      </c>
      <c r="G354" s="116">
        <f t="shared" si="58"/>
        <v>25000</v>
      </c>
      <c r="H354" s="116">
        <v>3</v>
      </c>
      <c r="I354" s="124">
        <f t="shared" si="59"/>
        <v>75000</v>
      </c>
    </row>
    <row r="355" spans="1:9" ht="26.5" customHeight="1" x14ac:dyDescent="0.35">
      <c r="A355" s="3" t="s">
        <v>534</v>
      </c>
      <c r="B355" s="68" t="s">
        <v>697</v>
      </c>
      <c r="C355" s="110" t="s">
        <v>148</v>
      </c>
      <c r="D355" s="111">
        <v>400</v>
      </c>
      <c r="E355" s="120">
        <f t="shared" si="60"/>
        <v>0</v>
      </c>
      <c r="F355" s="112" t="str">
        <f t="shared" si="61"/>
        <v/>
      </c>
      <c r="G355" s="112">
        <f t="shared" si="58"/>
        <v>400</v>
      </c>
      <c r="H355" s="112">
        <v>10</v>
      </c>
      <c r="I355" s="121">
        <f t="shared" si="59"/>
        <v>4000</v>
      </c>
    </row>
    <row r="356" spans="1:9" ht="26.5" customHeight="1" x14ac:dyDescent="0.35">
      <c r="A356" s="3" t="s">
        <v>535</v>
      </c>
      <c r="B356" s="68" t="s">
        <v>698</v>
      </c>
      <c r="C356" s="110" t="s">
        <v>148</v>
      </c>
      <c r="D356" s="111">
        <v>500</v>
      </c>
      <c r="E356" s="120">
        <f t="shared" si="60"/>
        <v>0</v>
      </c>
      <c r="F356" s="112" t="str">
        <f t="shared" si="61"/>
        <v/>
      </c>
      <c r="G356" s="112">
        <f t="shared" si="58"/>
        <v>500</v>
      </c>
      <c r="H356" s="112">
        <v>10</v>
      </c>
      <c r="I356" s="112">
        <f t="shared" si="59"/>
        <v>5000</v>
      </c>
    </row>
    <row r="357" spans="1:9" ht="26.5" customHeight="1" thickBot="1" x14ac:dyDescent="0.4">
      <c r="A357" s="23" t="s">
        <v>701</v>
      </c>
      <c r="B357" s="74" t="s">
        <v>700</v>
      </c>
      <c r="C357" s="90" t="s">
        <v>188</v>
      </c>
      <c r="D357" s="91">
        <v>10500</v>
      </c>
      <c r="E357" s="92">
        <f>$E$335</f>
        <v>0</v>
      </c>
      <c r="F357" s="86" t="str">
        <f>IF(E357=0,"",IF(AND(E357&lt;=0%,E357&gt;=-30%),TRUE,FALSE))</f>
        <v/>
      </c>
      <c r="G357" s="86">
        <f t="shared" si="58"/>
        <v>10500</v>
      </c>
      <c r="H357" s="86">
        <v>75</v>
      </c>
      <c r="I357" s="86">
        <f>G357*H357</f>
        <v>787500</v>
      </c>
    </row>
    <row r="358" spans="1:9" ht="26.5" customHeight="1" thickBot="1" x14ac:dyDescent="0.4">
      <c r="A358" s="24"/>
      <c r="B358" s="76" t="s">
        <v>259</v>
      </c>
      <c r="C358" s="332"/>
      <c r="D358" s="333"/>
      <c r="E358" s="333"/>
      <c r="F358" s="333"/>
      <c r="G358" s="333"/>
      <c r="H358" s="334"/>
      <c r="I358" s="123">
        <f>SUM(I336:I357)</f>
        <v>7310500</v>
      </c>
    </row>
    <row r="359" spans="1:9" ht="26.5" customHeight="1" thickBot="1" x14ac:dyDescent="0.4">
      <c r="A359" s="34"/>
      <c r="B359" s="56"/>
      <c r="D359" s="56"/>
      <c r="E359" s="56"/>
      <c r="F359" s="34"/>
      <c r="G359" s="34"/>
      <c r="H359" s="34"/>
      <c r="I359" s="34"/>
    </row>
    <row r="360" spans="1:9" ht="26.5" customHeight="1" x14ac:dyDescent="0.35">
      <c r="A360" s="184">
        <v>7.02</v>
      </c>
      <c r="B360" s="181" t="s">
        <v>260</v>
      </c>
      <c r="C360" s="289"/>
      <c r="D360" s="290"/>
      <c r="E360" s="249"/>
      <c r="F360" s="289"/>
      <c r="G360" s="291"/>
      <c r="H360" s="291"/>
      <c r="I360" s="292"/>
    </row>
    <row r="361" spans="1:9" ht="26.5" customHeight="1" x14ac:dyDescent="0.35">
      <c r="A361" s="3" t="s">
        <v>345</v>
      </c>
      <c r="B361" s="68" t="s">
        <v>16</v>
      </c>
      <c r="C361" s="110" t="s">
        <v>148</v>
      </c>
      <c r="D361" s="111">
        <v>1500</v>
      </c>
      <c r="E361" s="120">
        <f>$E$360</f>
        <v>0</v>
      </c>
      <c r="F361" s="112" t="str">
        <f>IF(E361=0,"",IF(AND(E361&lt;=0%,E361&gt;=-30%),TRUE,FALSE))</f>
        <v/>
      </c>
      <c r="G361" s="112">
        <f>D361*(1+E361)</f>
        <v>1500</v>
      </c>
      <c r="H361" s="112">
        <v>100</v>
      </c>
      <c r="I361" s="121">
        <f>G361*H361</f>
        <v>150000</v>
      </c>
    </row>
    <row r="362" spans="1:9" ht="26.5" customHeight="1" x14ac:dyDescent="0.35">
      <c r="A362" s="3" t="s">
        <v>346</v>
      </c>
      <c r="B362" s="68" t="s">
        <v>17</v>
      </c>
      <c r="C362" s="110" t="s">
        <v>148</v>
      </c>
      <c r="D362" s="111">
        <v>1200</v>
      </c>
      <c r="E362" s="120">
        <f t="shared" ref="E362:E365" si="62">$E$361</f>
        <v>0</v>
      </c>
      <c r="F362" s="112" t="str">
        <f t="shared" ref="F362:F365" si="63">IF(E362=0,"",IF(AND(E362&lt;=0%,E362&gt;=-30%),TRUE,FALSE))</f>
        <v/>
      </c>
      <c r="G362" s="112">
        <f>D362*(1+E362)</f>
        <v>1200</v>
      </c>
      <c r="H362" s="112">
        <v>20</v>
      </c>
      <c r="I362" s="121">
        <f>G362*H362</f>
        <v>24000</v>
      </c>
    </row>
    <row r="363" spans="1:9" ht="26.5" customHeight="1" x14ac:dyDescent="0.35">
      <c r="A363" s="3" t="s">
        <v>347</v>
      </c>
      <c r="B363" s="68" t="s">
        <v>18</v>
      </c>
      <c r="C363" s="110" t="s">
        <v>148</v>
      </c>
      <c r="D363" s="111">
        <v>1000</v>
      </c>
      <c r="E363" s="120">
        <f t="shared" si="62"/>
        <v>0</v>
      </c>
      <c r="F363" s="112" t="str">
        <f t="shared" si="63"/>
        <v/>
      </c>
      <c r="G363" s="112">
        <f>D363*(1+E363)</f>
        <v>1000</v>
      </c>
      <c r="H363" s="112">
        <v>20</v>
      </c>
      <c r="I363" s="121">
        <f>G363*H363</f>
        <v>20000</v>
      </c>
    </row>
    <row r="364" spans="1:9" ht="26.5" customHeight="1" x14ac:dyDescent="0.35">
      <c r="A364" s="3" t="s">
        <v>348</v>
      </c>
      <c r="B364" s="68" t="s">
        <v>19</v>
      </c>
      <c r="C364" s="110" t="s">
        <v>148</v>
      </c>
      <c r="D364" s="111">
        <v>1750</v>
      </c>
      <c r="E364" s="120">
        <f t="shared" si="62"/>
        <v>0</v>
      </c>
      <c r="F364" s="112" t="str">
        <f t="shared" si="63"/>
        <v/>
      </c>
      <c r="G364" s="112">
        <f>D364*(1+E364)</f>
        <v>1750</v>
      </c>
      <c r="H364" s="112">
        <v>20</v>
      </c>
      <c r="I364" s="121">
        <f>G364*H364</f>
        <v>35000</v>
      </c>
    </row>
    <row r="365" spans="1:9" ht="26.5" customHeight="1" thickBot="1" x14ac:dyDescent="0.4">
      <c r="A365" s="3" t="s">
        <v>349</v>
      </c>
      <c r="B365" s="75" t="s">
        <v>20</v>
      </c>
      <c r="C365" s="117" t="s">
        <v>148</v>
      </c>
      <c r="D365" s="118">
        <v>3000</v>
      </c>
      <c r="E365" s="120">
        <f t="shared" si="62"/>
        <v>0</v>
      </c>
      <c r="F365" s="112" t="str">
        <f t="shared" si="63"/>
        <v/>
      </c>
      <c r="G365" s="119">
        <f>D365*(1+E365)</f>
        <v>3000</v>
      </c>
      <c r="H365" s="119">
        <v>20</v>
      </c>
      <c r="I365" s="122">
        <f>G365*H365</f>
        <v>60000</v>
      </c>
    </row>
    <row r="366" spans="1:9" ht="26.5" customHeight="1" thickBot="1" x14ac:dyDescent="0.4">
      <c r="A366" s="24"/>
      <c r="B366" s="76" t="s">
        <v>261</v>
      </c>
      <c r="C366" s="332"/>
      <c r="D366" s="333"/>
      <c r="E366" s="333"/>
      <c r="F366" s="333"/>
      <c r="G366" s="333"/>
      <c r="H366" s="334"/>
      <c r="I366" s="123">
        <f>SUM(I361:I365)</f>
        <v>289000</v>
      </c>
    </row>
    <row r="367" spans="1:9" ht="26.5" customHeight="1" x14ac:dyDescent="0.35">
      <c r="A367" s="2"/>
      <c r="B367" s="2"/>
      <c r="C367" s="2"/>
      <c r="D367" s="2"/>
      <c r="E367" s="2"/>
      <c r="F367" s="2"/>
      <c r="G367" s="2"/>
      <c r="H367" s="2"/>
      <c r="I367" s="19"/>
    </row>
    <row r="368" spans="1:9" ht="26.5" customHeight="1" thickBot="1" x14ac:dyDescent="0.4">
      <c r="A368" s="34"/>
      <c r="B368" s="56"/>
      <c r="D368" s="56"/>
      <c r="E368" s="56"/>
      <c r="F368" s="34"/>
      <c r="G368" s="34"/>
      <c r="H368" s="34"/>
      <c r="I368" s="34"/>
    </row>
    <row r="369" spans="1:9" ht="26.5" customHeight="1" x14ac:dyDescent="0.35">
      <c r="A369" s="184">
        <v>7.03</v>
      </c>
      <c r="B369" s="194" t="s">
        <v>249</v>
      </c>
      <c r="C369" s="289"/>
      <c r="D369" s="290"/>
      <c r="E369" s="249"/>
      <c r="F369" s="289"/>
      <c r="G369" s="291"/>
      <c r="H369" s="291"/>
      <c r="I369" s="292"/>
    </row>
    <row r="370" spans="1:9" ht="26.5" customHeight="1" x14ac:dyDescent="0.35">
      <c r="A370" s="3" t="s">
        <v>536</v>
      </c>
      <c r="B370" s="68" t="s">
        <v>21</v>
      </c>
      <c r="C370" s="110" t="s">
        <v>148</v>
      </c>
      <c r="D370" s="111">
        <v>3000</v>
      </c>
      <c r="E370" s="120">
        <f>$E$369</f>
        <v>0</v>
      </c>
      <c r="F370" s="112" t="str">
        <f>IF(E370=0,"",IF(AND(E370&lt;=0%,E370&gt;=-30%),TRUE,FALSE))</f>
        <v/>
      </c>
      <c r="G370" s="112">
        <f t="shared" ref="G370:G382" si="64">D370*(1+E370)</f>
        <v>3000</v>
      </c>
      <c r="H370" s="112">
        <v>10</v>
      </c>
      <c r="I370" s="121">
        <f t="shared" ref="I370:I382" si="65">G370*H370</f>
        <v>30000</v>
      </c>
    </row>
    <row r="371" spans="1:9" ht="26.5" customHeight="1" x14ac:dyDescent="0.35">
      <c r="A371" s="3" t="s">
        <v>537</v>
      </c>
      <c r="B371" s="68" t="s">
        <v>22</v>
      </c>
      <c r="C371" s="110" t="s">
        <v>148</v>
      </c>
      <c r="D371" s="111">
        <v>2500</v>
      </c>
      <c r="E371" s="120">
        <f t="shared" ref="E371:E382" si="66">$E$369</f>
        <v>0</v>
      </c>
      <c r="F371" s="112" t="str">
        <f t="shared" ref="F371:F382" si="67">IF(E371=0,"",IF(AND(E371&lt;=0%,E371&gt;=-30%),TRUE,FALSE))</f>
        <v/>
      </c>
      <c r="G371" s="112">
        <f t="shared" si="64"/>
        <v>2500</v>
      </c>
      <c r="H371" s="112">
        <v>10</v>
      </c>
      <c r="I371" s="121">
        <f t="shared" si="65"/>
        <v>25000</v>
      </c>
    </row>
    <row r="372" spans="1:9" ht="26.5" customHeight="1" x14ac:dyDescent="0.35">
      <c r="A372" s="3" t="s">
        <v>538</v>
      </c>
      <c r="B372" s="68" t="s">
        <v>23</v>
      </c>
      <c r="C372" s="110" t="s">
        <v>148</v>
      </c>
      <c r="D372" s="111">
        <v>1500</v>
      </c>
      <c r="E372" s="120">
        <f t="shared" si="66"/>
        <v>0</v>
      </c>
      <c r="F372" s="112" t="str">
        <f t="shared" si="67"/>
        <v/>
      </c>
      <c r="G372" s="112">
        <f t="shared" si="64"/>
        <v>1500</v>
      </c>
      <c r="H372" s="112">
        <v>10</v>
      </c>
      <c r="I372" s="121">
        <f t="shared" si="65"/>
        <v>15000</v>
      </c>
    </row>
    <row r="373" spans="1:9" ht="26.5" customHeight="1" x14ac:dyDescent="0.35">
      <c r="A373" s="3" t="s">
        <v>539</v>
      </c>
      <c r="B373" s="68" t="s">
        <v>24</v>
      </c>
      <c r="C373" s="110" t="s">
        <v>148</v>
      </c>
      <c r="D373" s="111">
        <v>6000</v>
      </c>
      <c r="E373" s="120">
        <f t="shared" si="66"/>
        <v>0</v>
      </c>
      <c r="F373" s="112" t="str">
        <f t="shared" si="67"/>
        <v/>
      </c>
      <c r="G373" s="112">
        <f t="shared" si="64"/>
        <v>6000</v>
      </c>
      <c r="H373" s="112">
        <v>10</v>
      </c>
      <c r="I373" s="121">
        <f t="shared" si="65"/>
        <v>60000</v>
      </c>
    </row>
    <row r="374" spans="1:9" ht="26.5" customHeight="1" x14ac:dyDescent="0.35">
      <c r="A374" s="3" t="s">
        <v>540</v>
      </c>
      <c r="B374" s="68" t="s">
        <v>25</v>
      </c>
      <c r="C374" s="110" t="s">
        <v>148</v>
      </c>
      <c r="D374" s="111">
        <v>8000</v>
      </c>
      <c r="E374" s="120">
        <f t="shared" si="66"/>
        <v>0</v>
      </c>
      <c r="F374" s="112" t="str">
        <f t="shared" si="67"/>
        <v/>
      </c>
      <c r="G374" s="112">
        <f t="shared" si="64"/>
        <v>8000</v>
      </c>
      <c r="H374" s="112">
        <v>10</v>
      </c>
      <c r="I374" s="121">
        <f t="shared" si="65"/>
        <v>80000</v>
      </c>
    </row>
    <row r="375" spans="1:9" ht="26.5" customHeight="1" x14ac:dyDescent="0.35">
      <c r="A375" s="3" t="s">
        <v>541</v>
      </c>
      <c r="B375" s="68" t="s">
        <v>26</v>
      </c>
      <c r="C375" s="110" t="s">
        <v>148</v>
      </c>
      <c r="D375" s="111">
        <v>2000</v>
      </c>
      <c r="E375" s="120">
        <f t="shared" si="66"/>
        <v>0</v>
      </c>
      <c r="F375" s="112" t="str">
        <f t="shared" si="67"/>
        <v/>
      </c>
      <c r="G375" s="112">
        <f t="shared" si="64"/>
        <v>2000</v>
      </c>
      <c r="H375" s="112">
        <v>10</v>
      </c>
      <c r="I375" s="121">
        <f t="shared" si="65"/>
        <v>20000</v>
      </c>
    </row>
    <row r="376" spans="1:9" ht="26.5" customHeight="1" x14ac:dyDescent="0.35">
      <c r="A376" s="3" t="s">
        <v>542</v>
      </c>
      <c r="B376" s="68" t="s">
        <v>27</v>
      </c>
      <c r="C376" s="110" t="s">
        <v>148</v>
      </c>
      <c r="D376" s="111">
        <v>2250</v>
      </c>
      <c r="E376" s="120">
        <f t="shared" si="66"/>
        <v>0</v>
      </c>
      <c r="F376" s="112" t="str">
        <f t="shared" si="67"/>
        <v/>
      </c>
      <c r="G376" s="112">
        <f t="shared" si="64"/>
        <v>2250</v>
      </c>
      <c r="H376" s="112">
        <v>20</v>
      </c>
      <c r="I376" s="121">
        <f t="shared" si="65"/>
        <v>45000</v>
      </c>
    </row>
    <row r="377" spans="1:9" ht="26.5" customHeight="1" x14ac:dyDescent="0.35">
      <c r="A377" s="3" t="s">
        <v>543</v>
      </c>
      <c r="B377" s="68" t="s">
        <v>28</v>
      </c>
      <c r="C377" s="110" t="s">
        <v>148</v>
      </c>
      <c r="D377" s="111">
        <v>2250</v>
      </c>
      <c r="E377" s="120">
        <f t="shared" si="66"/>
        <v>0</v>
      </c>
      <c r="F377" s="112" t="str">
        <f t="shared" si="67"/>
        <v/>
      </c>
      <c r="G377" s="112">
        <f t="shared" si="64"/>
        <v>2250</v>
      </c>
      <c r="H377" s="112">
        <v>20</v>
      </c>
      <c r="I377" s="121">
        <f t="shared" si="65"/>
        <v>45000</v>
      </c>
    </row>
    <row r="378" spans="1:9" ht="26.5" customHeight="1" x14ac:dyDescent="0.35">
      <c r="A378" s="3" t="s">
        <v>544</v>
      </c>
      <c r="B378" s="68" t="s">
        <v>29</v>
      </c>
      <c r="C378" s="110" t="s">
        <v>148</v>
      </c>
      <c r="D378" s="111">
        <v>2250</v>
      </c>
      <c r="E378" s="120">
        <f t="shared" si="66"/>
        <v>0</v>
      </c>
      <c r="F378" s="112" t="str">
        <f t="shared" si="67"/>
        <v/>
      </c>
      <c r="G378" s="112">
        <f t="shared" si="64"/>
        <v>2250</v>
      </c>
      <c r="H378" s="112">
        <v>20</v>
      </c>
      <c r="I378" s="121">
        <f t="shared" si="65"/>
        <v>45000</v>
      </c>
    </row>
    <row r="379" spans="1:9" ht="26.5" customHeight="1" x14ac:dyDescent="0.35">
      <c r="A379" s="3" t="s">
        <v>545</v>
      </c>
      <c r="B379" s="68" t="s">
        <v>30</v>
      </c>
      <c r="C379" s="110" t="s">
        <v>148</v>
      </c>
      <c r="D379" s="111">
        <v>2250</v>
      </c>
      <c r="E379" s="120">
        <f t="shared" si="66"/>
        <v>0</v>
      </c>
      <c r="F379" s="112" t="str">
        <f t="shared" si="67"/>
        <v/>
      </c>
      <c r="G379" s="112">
        <f t="shared" si="64"/>
        <v>2250</v>
      </c>
      <c r="H379" s="112">
        <v>20</v>
      </c>
      <c r="I379" s="121">
        <f t="shared" si="65"/>
        <v>45000</v>
      </c>
    </row>
    <row r="380" spans="1:9" ht="26.5" customHeight="1" x14ac:dyDescent="0.35">
      <c r="A380" s="3" t="s">
        <v>546</v>
      </c>
      <c r="B380" s="68" t="s">
        <v>31</v>
      </c>
      <c r="C380" s="110" t="s">
        <v>148</v>
      </c>
      <c r="D380" s="111">
        <v>6000</v>
      </c>
      <c r="E380" s="120">
        <f t="shared" si="66"/>
        <v>0</v>
      </c>
      <c r="F380" s="112" t="str">
        <f t="shared" si="67"/>
        <v/>
      </c>
      <c r="G380" s="112">
        <f t="shared" si="64"/>
        <v>6000</v>
      </c>
      <c r="H380" s="112">
        <v>15</v>
      </c>
      <c r="I380" s="121">
        <f t="shared" si="65"/>
        <v>90000</v>
      </c>
    </row>
    <row r="381" spans="1:9" ht="26.5" customHeight="1" x14ac:dyDescent="0.35">
      <c r="A381" s="3" t="s">
        <v>547</v>
      </c>
      <c r="B381" s="68" t="s">
        <v>32</v>
      </c>
      <c r="C381" s="110" t="s">
        <v>148</v>
      </c>
      <c r="D381" s="111">
        <v>5500</v>
      </c>
      <c r="E381" s="120">
        <f t="shared" si="66"/>
        <v>0</v>
      </c>
      <c r="F381" s="112" t="str">
        <f t="shared" si="67"/>
        <v/>
      </c>
      <c r="G381" s="112">
        <f t="shared" si="64"/>
        <v>5500</v>
      </c>
      <c r="H381" s="112">
        <v>15</v>
      </c>
      <c r="I381" s="121">
        <f t="shared" si="65"/>
        <v>82500</v>
      </c>
    </row>
    <row r="382" spans="1:9" ht="26.5" customHeight="1" thickBot="1" x14ac:dyDescent="0.4">
      <c r="A382" s="3" t="s">
        <v>548</v>
      </c>
      <c r="B382" s="74" t="s">
        <v>33</v>
      </c>
      <c r="C382" s="114" t="s">
        <v>148</v>
      </c>
      <c r="D382" s="115">
        <v>5000</v>
      </c>
      <c r="E382" s="120">
        <f t="shared" si="66"/>
        <v>0</v>
      </c>
      <c r="F382" s="112" t="str">
        <f t="shared" si="67"/>
        <v/>
      </c>
      <c r="G382" s="116">
        <f t="shared" si="64"/>
        <v>5000</v>
      </c>
      <c r="H382" s="116">
        <v>15</v>
      </c>
      <c r="I382" s="124">
        <f t="shared" si="65"/>
        <v>75000</v>
      </c>
    </row>
    <row r="383" spans="1:9" ht="26.5" customHeight="1" thickBot="1" x14ac:dyDescent="0.4">
      <c r="A383" s="39"/>
      <c r="B383" s="76" t="s">
        <v>264</v>
      </c>
      <c r="C383" s="332" t="str">
        <f>IF(E383=0,"",IF(AND(E383&lt;=20%,E383&gt;=-20%),TRUE,FALSE))</f>
        <v/>
      </c>
      <c r="D383" s="333"/>
      <c r="E383" s="333"/>
      <c r="F383" s="333"/>
      <c r="G383" s="333"/>
      <c r="H383" s="334"/>
      <c r="I383" s="123">
        <f>SUM(I370:I382)</f>
        <v>657500</v>
      </c>
    </row>
    <row r="384" spans="1:9" ht="26.5" customHeight="1" x14ac:dyDescent="0.35">
      <c r="A384" s="34"/>
      <c r="B384" s="56"/>
      <c r="D384" s="56"/>
      <c r="E384" s="56"/>
      <c r="F384" s="34"/>
      <c r="G384" s="34"/>
      <c r="H384" s="34"/>
      <c r="I384" s="34"/>
    </row>
    <row r="385" spans="1:9" ht="26.5" customHeight="1" thickBot="1" x14ac:dyDescent="0.4">
      <c r="A385" s="34"/>
      <c r="B385" s="56"/>
      <c r="D385" s="56"/>
      <c r="E385" s="56"/>
      <c r="F385" s="34"/>
      <c r="G385" s="34"/>
      <c r="H385" s="34"/>
      <c r="I385" s="34"/>
    </row>
    <row r="386" spans="1:9" ht="26.5" customHeight="1" x14ac:dyDescent="0.35">
      <c r="A386" s="184">
        <v>7.04</v>
      </c>
      <c r="B386" s="185" t="s">
        <v>250</v>
      </c>
      <c r="C386" s="289"/>
      <c r="D386" s="290"/>
      <c r="E386" s="249"/>
      <c r="F386" s="289"/>
      <c r="G386" s="291"/>
      <c r="H386" s="291"/>
      <c r="I386" s="292"/>
    </row>
    <row r="387" spans="1:9" ht="26.5" customHeight="1" x14ac:dyDescent="0.35">
      <c r="A387" s="3" t="s">
        <v>549</v>
      </c>
      <c r="B387" s="68" t="s">
        <v>34</v>
      </c>
      <c r="C387" s="110" t="s">
        <v>148</v>
      </c>
      <c r="D387" s="111">
        <v>40</v>
      </c>
      <c r="E387" s="120">
        <f>$E$386</f>
        <v>0</v>
      </c>
      <c r="F387" s="112" t="str">
        <f>IF(E387=0,"",IF(AND(E387&lt;=0%,E387&gt;=-30%),TRUE,FALSE))</f>
        <v/>
      </c>
      <c r="G387" s="112">
        <f t="shared" ref="G387:G402" si="68">D387*(1+E387)</f>
        <v>40</v>
      </c>
      <c r="H387" s="112">
        <v>200</v>
      </c>
      <c r="I387" s="121">
        <f t="shared" ref="I387:I402" si="69">G387*H387</f>
        <v>8000</v>
      </c>
    </row>
    <row r="388" spans="1:9" ht="26.5" customHeight="1" x14ac:dyDescent="0.35">
      <c r="A388" s="3" t="s">
        <v>550</v>
      </c>
      <c r="B388" s="68" t="s">
        <v>35</v>
      </c>
      <c r="C388" s="110" t="s">
        <v>148</v>
      </c>
      <c r="D388" s="111">
        <v>100</v>
      </c>
      <c r="E388" s="120">
        <f t="shared" ref="E388:E402" si="70">$E$386</f>
        <v>0</v>
      </c>
      <c r="F388" s="112" t="str">
        <f t="shared" ref="F388:F402" si="71">IF(E388=0,"",IF(AND(E388&lt;=0%,E388&gt;=-30%),TRUE,FALSE))</f>
        <v/>
      </c>
      <c r="G388" s="112">
        <f t="shared" si="68"/>
        <v>100</v>
      </c>
      <c r="H388" s="112">
        <v>200</v>
      </c>
      <c r="I388" s="121">
        <f t="shared" si="69"/>
        <v>20000</v>
      </c>
    </row>
    <row r="389" spans="1:9" ht="26.5" customHeight="1" x14ac:dyDescent="0.35">
      <c r="A389" s="3" t="s">
        <v>551</v>
      </c>
      <c r="B389" s="68" t="s">
        <v>36</v>
      </c>
      <c r="C389" s="110" t="s">
        <v>148</v>
      </c>
      <c r="D389" s="111">
        <v>100</v>
      </c>
      <c r="E389" s="120">
        <f t="shared" si="70"/>
        <v>0</v>
      </c>
      <c r="F389" s="112" t="str">
        <f t="shared" si="71"/>
        <v/>
      </c>
      <c r="G389" s="112">
        <f t="shared" si="68"/>
        <v>100</v>
      </c>
      <c r="H389" s="112">
        <v>200</v>
      </c>
      <c r="I389" s="121">
        <f t="shared" si="69"/>
        <v>20000</v>
      </c>
    </row>
    <row r="390" spans="1:9" ht="26.5" customHeight="1" x14ac:dyDescent="0.35">
      <c r="A390" s="3" t="s">
        <v>552</v>
      </c>
      <c r="B390" s="68" t="s">
        <v>209</v>
      </c>
      <c r="C390" s="110" t="s">
        <v>148</v>
      </c>
      <c r="D390" s="111">
        <v>100</v>
      </c>
      <c r="E390" s="120">
        <f t="shared" si="70"/>
        <v>0</v>
      </c>
      <c r="F390" s="112" t="str">
        <f t="shared" si="71"/>
        <v/>
      </c>
      <c r="G390" s="112">
        <f t="shared" si="68"/>
        <v>100</v>
      </c>
      <c r="H390" s="112">
        <v>200</v>
      </c>
      <c r="I390" s="121">
        <f t="shared" si="69"/>
        <v>20000</v>
      </c>
    </row>
    <row r="391" spans="1:9" ht="26.5" customHeight="1" x14ac:dyDescent="0.35">
      <c r="A391" s="3" t="s">
        <v>553</v>
      </c>
      <c r="B391" s="68" t="s">
        <v>37</v>
      </c>
      <c r="C391" s="110" t="s">
        <v>148</v>
      </c>
      <c r="D391" s="111">
        <v>150</v>
      </c>
      <c r="E391" s="120">
        <f t="shared" si="70"/>
        <v>0</v>
      </c>
      <c r="F391" s="112" t="str">
        <f t="shared" si="71"/>
        <v/>
      </c>
      <c r="G391" s="112">
        <f t="shared" si="68"/>
        <v>150</v>
      </c>
      <c r="H391" s="112">
        <v>150</v>
      </c>
      <c r="I391" s="121">
        <f t="shared" si="69"/>
        <v>22500</v>
      </c>
    </row>
    <row r="392" spans="1:9" ht="26.5" customHeight="1" x14ac:dyDescent="0.35">
      <c r="A392" s="3" t="s">
        <v>554</v>
      </c>
      <c r="B392" s="68" t="s">
        <v>38</v>
      </c>
      <c r="C392" s="110" t="s">
        <v>148</v>
      </c>
      <c r="D392" s="111">
        <v>100</v>
      </c>
      <c r="E392" s="120">
        <f t="shared" si="70"/>
        <v>0</v>
      </c>
      <c r="F392" s="112" t="str">
        <f t="shared" si="71"/>
        <v/>
      </c>
      <c r="G392" s="112">
        <f t="shared" si="68"/>
        <v>100</v>
      </c>
      <c r="H392" s="112">
        <v>150</v>
      </c>
      <c r="I392" s="121">
        <f t="shared" si="69"/>
        <v>15000</v>
      </c>
    </row>
    <row r="393" spans="1:9" ht="26.5" customHeight="1" x14ac:dyDescent="0.35">
      <c r="A393" s="3" t="s">
        <v>555</v>
      </c>
      <c r="B393" s="68" t="s">
        <v>192</v>
      </c>
      <c r="C393" s="110" t="s">
        <v>148</v>
      </c>
      <c r="D393" s="111">
        <v>350</v>
      </c>
      <c r="E393" s="120">
        <f t="shared" si="70"/>
        <v>0</v>
      </c>
      <c r="F393" s="112" t="str">
        <f t="shared" si="71"/>
        <v/>
      </c>
      <c r="G393" s="112">
        <f t="shared" si="68"/>
        <v>350</v>
      </c>
      <c r="H393" s="112">
        <v>150</v>
      </c>
      <c r="I393" s="121">
        <f t="shared" si="69"/>
        <v>52500</v>
      </c>
    </row>
    <row r="394" spans="1:9" ht="26.5" customHeight="1" x14ac:dyDescent="0.35">
      <c r="A394" s="3" t="s">
        <v>556</v>
      </c>
      <c r="B394" s="68" t="s">
        <v>39</v>
      </c>
      <c r="C394" s="110" t="s">
        <v>148</v>
      </c>
      <c r="D394" s="111">
        <v>800</v>
      </c>
      <c r="E394" s="120">
        <f t="shared" si="70"/>
        <v>0</v>
      </c>
      <c r="F394" s="112" t="str">
        <f t="shared" si="71"/>
        <v/>
      </c>
      <c r="G394" s="112">
        <f t="shared" si="68"/>
        <v>800</v>
      </c>
      <c r="H394" s="112">
        <v>150</v>
      </c>
      <c r="I394" s="121">
        <f t="shared" si="69"/>
        <v>120000</v>
      </c>
    </row>
    <row r="395" spans="1:9" ht="26.5" customHeight="1" x14ac:dyDescent="0.35">
      <c r="A395" s="3" t="s">
        <v>557</v>
      </c>
      <c r="B395" s="68" t="s">
        <v>40</v>
      </c>
      <c r="C395" s="110" t="s">
        <v>148</v>
      </c>
      <c r="D395" s="111">
        <v>900</v>
      </c>
      <c r="E395" s="120">
        <f t="shared" si="70"/>
        <v>0</v>
      </c>
      <c r="F395" s="112" t="str">
        <f t="shared" si="71"/>
        <v/>
      </c>
      <c r="G395" s="112">
        <f t="shared" si="68"/>
        <v>900</v>
      </c>
      <c r="H395" s="112">
        <v>150</v>
      </c>
      <c r="I395" s="121">
        <f t="shared" si="69"/>
        <v>135000</v>
      </c>
    </row>
    <row r="396" spans="1:9" ht="26.5" customHeight="1" x14ac:dyDescent="0.35">
      <c r="A396" s="3" t="s">
        <v>558</v>
      </c>
      <c r="B396" s="68" t="s">
        <v>208</v>
      </c>
      <c r="C396" s="110" t="s">
        <v>148</v>
      </c>
      <c r="D396" s="111">
        <v>250</v>
      </c>
      <c r="E396" s="120">
        <f t="shared" si="70"/>
        <v>0</v>
      </c>
      <c r="F396" s="112" t="str">
        <f t="shared" si="71"/>
        <v/>
      </c>
      <c r="G396" s="112">
        <f t="shared" si="68"/>
        <v>250</v>
      </c>
      <c r="H396" s="112">
        <v>150</v>
      </c>
      <c r="I396" s="121">
        <f t="shared" si="69"/>
        <v>37500</v>
      </c>
    </row>
    <row r="397" spans="1:9" ht="26.5" customHeight="1" x14ac:dyDescent="0.35">
      <c r="A397" s="3" t="s">
        <v>559</v>
      </c>
      <c r="B397" s="68" t="s">
        <v>272</v>
      </c>
      <c r="C397" s="110" t="s">
        <v>148</v>
      </c>
      <c r="D397" s="111">
        <v>350</v>
      </c>
      <c r="E397" s="120">
        <f t="shared" si="70"/>
        <v>0</v>
      </c>
      <c r="F397" s="112" t="str">
        <f t="shared" si="71"/>
        <v/>
      </c>
      <c r="G397" s="112">
        <f t="shared" si="68"/>
        <v>350</v>
      </c>
      <c r="H397" s="112">
        <v>150</v>
      </c>
      <c r="I397" s="121">
        <f t="shared" si="69"/>
        <v>52500</v>
      </c>
    </row>
    <row r="398" spans="1:9" ht="26.5" customHeight="1" x14ac:dyDescent="0.35">
      <c r="A398" s="3" t="s">
        <v>560</v>
      </c>
      <c r="B398" s="68" t="s">
        <v>273</v>
      </c>
      <c r="C398" s="110" t="s">
        <v>148</v>
      </c>
      <c r="D398" s="111">
        <v>400</v>
      </c>
      <c r="E398" s="120">
        <f t="shared" si="70"/>
        <v>0</v>
      </c>
      <c r="F398" s="112" t="str">
        <f t="shared" si="71"/>
        <v/>
      </c>
      <c r="G398" s="112">
        <f t="shared" si="68"/>
        <v>400</v>
      </c>
      <c r="H398" s="112">
        <v>150</v>
      </c>
      <c r="I398" s="121">
        <f t="shared" si="69"/>
        <v>60000</v>
      </c>
    </row>
    <row r="399" spans="1:9" ht="26.5" customHeight="1" x14ac:dyDescent="0.35">
      <c r="A399" s="3" t="s">
        <v>561</v>
      </c>
      <c r="B399" s="68" t="s">
        <v>274</v>
      </c>
      <c r="C399" s="110" t="s">
        <v>148</v>
      </c>
      <c r="D399" s="111">
        <v>500</v>
      </c>
      <c r="E399" s="120">
        <f t="shared" si="70"/>
        <v>0</v>
      </c>
      <c r="F399" s="112" t="str">
        <f t="shared" si="71"/>
        <v/>
      </c>
      <c r="G399" s="112">
        <f t="shared" si="68"/>
        <v>500</v>
      </c>
      <c r="H399" s="112">
        <v>150</v>
      </c>
      <c r="I399" s="121">
        <f t="shared" si="69"/>
        <v>75000</v>
      </c>
    </row>
    <row r="400" spans="1:9" ht="26.5" customHeight="1" x14ac:dyDescent="0.35">
      <c r="A400" s="3" t="s">
        <v>562</v>
      </c>
      <c r="B400" s="68" t="s">
        <v>41</v>
      </c>
      <c r="C400" s="110" t="s">
        <v>148</v>
      </c>
      <c r="D400" s="111">
        <v>2000</v>
      </c>
      <c r="E400" s="120">
        <f t="shared" si="70"/>
        <v>0</v>
      </c>
      <c r="F400" s="112" t="str">
        <f t="shared" si="71"/>
        <v/>
      </c>
      <c r="G400" s="112">
        <f t="shared" si="68"/>
        <v>2000</v>
      </c>
      <c r="H400" s="112">
        <v>20</v>
      </c>
      <c r="I400" s="121">
        <f t="shared" si="69"/>
        <v>40000</v>
      </c>
    </row>
    <row r="401" spans="1:9" ht="26.5" customHeight="1" x14ac:dyDescent="0.35">
      <c r="A401" s="3" t="s">
        <v>563</v>
      </c>
      <c r="B401" s="68" t="s">
        <v>42</v>
      </c>
      <c r="C401" s="110" t="s">
        <v>148</v>
      </c>
      <c r="D401" s="111">
        <v>120</v>
      </c>
      <c r="E401" s="120">
        <f t="shared" si="70"/>
        <v>0</v>
      </c>
      <c r="F401" s="112" t="str">
        <f t="shared" si="71"/>
        <v/>
      </c>
      <c r="G401" s="112">
        <f t="shared" si="68"/>
        <v>120</v>
      </c>
      <c r="H401" s="112">
        <v>20</v>
      </c>
      <c r="I401" s="121">
        <f t="shared" si="69"/>
        <v>2400</v>
      </c>
    </row>
    <row r="402" spans="1:9" ht="26.5" customHeight="1" thickBot="1" x14ac:dyDescent="0.4">
      <c r="A402" s="5" t="s">
        <v>564</v>
      </c>
      <c r="B402" s="75" t="s">
        <v>43</v>
      </c>
      <c r="C402" s="114" t="s">
        <v>148</v>
      </c>
      <c r="D402" s="115">
        <v>100</v>
      </c>
      <c r="E402" s="219">
        <f t="shared" si="70"/>
        <v>0</v>
      </c>
      <c r="F402" s="112" t="str">
        <f t="shared" si="71"/>
        <v/>
      </c>
      <c r="G402" s="116">
        <f t="shared" si="68"/>
        <v>100</v>
      </c>
      <c r="H402" s="116">
        <v>20</v>
      </c>
      <c r="I402" s="122">
        <f t="shared" si="69"/>
        <v>2000</v>
      </c>
    </row>
    <row r="403" spans="1:9" ht="26.5" customHeight="1" thickBot="1" x14ac:dyDescent="0.4">
      <c r="A403" s="202"/>
      <c r="B403" s="217" t="s">
        <v>264</v>
      </c>
      <c r="C403" s="335" t="str">
        <f>IF(E403=0,"",IF(AND(E403&lt;=20%,E403&gt;=-20%),TRUE,FALSE))</f>
        <v/>
      </c>
      <c r="D403" s="333"/>
      <c r="E403" s="333"/>
      <c r="F403" s="333"/>
      <c r="G403" s="333"/>
      <c r="H403" s="336"/>
      <c r="I403" s="218">
        <f>SUM(I387:I402)</f>
        <v>682400</v>
      </c>
    </row>
    <row r="404" spans="1:9" ht="16" thickBot="1" x14ac:dyDescent="0.4">
      <c r="A404" s="34"/>
      <c r="B404" s="2"/>
      <c r="C404" s="2"/>
      <c r="D404" s="2"/>
      <c r="E404" s="2"/>
      <c r="F404" s="2"/>
      <c r="G404" s="2"/>
      <c r="H404" s="2"/>
      <c r="I404" s="2"/>
    </row>
    <row r="405" spans="1:9" ht="21.5" thickBot="1" x14ac:dyDescent="0.4">
      <c r="A405" s="34"/>
      <c r="B405" s="57" t="s">
        <v>339</v>
      </c>
      <c r="C405" s="326" t="str">
        <f>IF(E405=0,"",IF(E405&lt;=20%,TRUE,FALSE))</f>
        <v/>
      </c>
      <c r="D405" s="327"/>
      <c r="E405" s="327"/>
      <c r="F405" s="327"/>
      <c r="G405" s="327"/>
      <c r="H405" s="328"/>
      <c r="I405" s="125">
        <f>I358+I366+I383+I403</f>
        <v>8939400</v>
      </c>
    </row>
    <row r="407" spans="1:9" ht="15.65" customHeight="1" thickBot="1" x14ac:dyDescent="0.4">
      <c r="A407" s="34"/>
      <c r="B407" s="56"/>
      <c r="D407" s="56"/>
      <c r="E407" s="56"/>
      <c r="F407" s="34"/>
      <c r="G407" s="34"/>
      <c r="H407" s="34"/>
      <c r="I407" s="60"/>
    </row>
    <row r="408" spans="1:9" ht="88.5" customHeight="1" thickBot="1" x14ac:dyDescent="0.4">
      <c r="A408" s="220" t="s">
        <v>0</v>
      </c>
      <c r="B408" s="140" t="s">
        <v>3</v>
      </c>
      <c r="C408" s="140" t="s">
        <v>148</v>
      </c>
      <c r="D408" s="140" t="s">
        <v>1</v>
      </c>
      <c r="E408" s="140" t="s">
        <v>255</v>
      </c>
      <c r="F408" s="140" t="s">
        <v>256</v>
      </c>
      <c r="G408" s="140" t="s">
        <v>2</v>
      </c>
      <c r="H408" s="140" t="s">
        <v>216</v>
      </c>
      <c r="I408" s="221" t="s">
        <v>253</v>
      </c>
    </row>
    <row r="409" spans="1:9" ht="21.5" thickBot="1" x14ac:dyDescent="0.4">
      <c r="A409" s="16">
        <v>8</v>
      </c>
      <c r="B409" s="65" t="s">
        <v>340</v>
      </c>
      <c r="C409" s="323"/>
      <c r="D409" s="324"/>
      <c r="E409" s="324"/>
      <c r="F409" s="324"/>
      <c r="G409" s="324"/>
      <c r="H409" s="324"/>
      <c r="I409" s="325"/>
    </row>
    <row r="410" spans="1:9" ht="147" x14ac:dyDescent="0.35">
      <c r="A410" s="141" t="s">
        <v>341</v>
      </c>
      <c r="B410" s="178" t="s">
        <v>342</v>
      </c>
      <c r="C410" s="142"/>
      <c r="D410" s="143"/>
      <c r="E410" s="175"/>
      <c r="F410" s="144"/>
      <c r="G410" s="145"/>
      <c r="H410" s="145"/>
      <c r="I410" s="146"/>
    </row>
    <row r="411" spans="1:9" ht="18.5" x14ac:dyDescent="0.35">
      <c r="A411" s="6" t="s">
        <v>213</v>
      </c>
      <c r="B411" s="66" t="s">
        <v>160</v>
      </c>
      <c r="C411" s="99" t="s">
        <v>188</v>
      </c>
      <c r="D411" s="100">
        <v>150</v>
      </c>
      <c r="E411" s="44">
        <f t="shared" ref="E411:E431" si="72">$E$409</f>
        <v>0</v>
      </c>
      <c r="F411" s="95" t="str">
        <f>IF(E411=0,"",IF(AND(E411&lt;=0%,E411&gt;=-30%),TRUE,FALSE))</f>
        <v/>
      </c>
      <c r="G411" s="95">
        <f t="shared" ref="G411:G431" si="73">D411*(1+E411)</f>
        <v>150</v>
      </c>
      <c r="H411" s="95">
        <v>750</v>
      </c>
      <c r="I411" s="101">
        <f t="shared" ref="I411:I431" si="74">G411*H411</f>
        <v>112500</v>
      </c>
    </row>
    <row r="412" spans="1:9" ht="18.5" x14ac:dyDescent="0.35">
      <c r="A412" s="6" t="s">
        <v>214</v>
      </c>
      <c r="B412" s="68" t="s">
        <v>242</v>
      </c>
      <c r="C412" s="99" t="s">
        <v>148</v>
      </c>
      <c r="D412" s="100">
        <v>1500</v>
      </c>
      <c r="E412" s="44">
        <f t="shared" si="72"/>
        <v>0</v>
      </c>
      <c r="F412" s="95" t="str">
        <f t="shared" ref="F412:F431" si="75">IF(E412=0,"",IF(AND(E412&lt;=0%,E412&gt;=-30%),TRUE,FALSE))</f>
        <v/>
      </c>
      <c r="G412" s="95">
        <f t="shared" si="73"/>
        <v>1500</v>
      </c>
      <c r="H412" s="95">
        <v>500</v>
      </c>
      <c r="I412" s="101">
        <f t="shared" si="74"/>
        <v>750000</v>
      </c>
    </row>
    <row r="413" spans="1:9" ht="18.5" x14ac:dyDescent="0.35">
      <c r="A413" s="6" t="s">
        <v>215</v>
      </c>
      <c r="B413" s="68" t="s">
        <v>196</v>
      </c>
      <c r="C413" s="99" t="s">
        <v>148</v>
      </c>
      <c r="D413" s="100">
        <v>25000</v>
      </c>
      <c r="E413" s="44">
        <f t="shared" si="72"/>
        <v>0</v>
      </c>
      <c r="F413" s="95" t="str">
        <f t="shared" si="75"/>
        <v/>
      </c>
      <c r="G413" s="95">
        <f t="shared" si="73"/>
        <v>25000</v>
      </c>
      <c r="H413" s="95">
        <v>5</v>
      </c>
      <c r="I413" s="101">
        <f t="shared" si="74"/>
        <v>125000</v>
      </c>
    </row>
    <row r="414" spans="1:9" ht="15.65" customHeight="1" x14ac:dyDescent="0.35">
      <c r="A414" s="6" t="s">
        <v>351</v>
      </c>
      <c r="B414" s="66" t="s">
        <v>206</v>
      </c>
      <c r="C414" s="99" t="s">
        <v>148</v>
      </c>
      <c r="D414" s="100">
        <v>120000</v>
      </c>
      <c r="E414" s="44">
        <f t="shared" si="72"/>
        <v>0</v>
      </c>
      <c r="F414" s="95" t="str">
        <f t="shared" si="75"/>
        <v/>
      </c>
      <c r="G414" s="95">
        <f t="shared" si="73"/>
        <v>120000</v>
      </c>
      <c r="H414" s="95">
        <v>1</v>
      </c>
      <c r="I414" s="101">
        <f t="shared" si="74"/>
        <v>120000</v>
      </c>
    </row>
    <row r="415" spans="1:9" ht="18.5" x14ac:dyDescent="0.35">
      <c r="A415" s="6" t="s">
        <v>352</v>
      </c>
      <c r="B415" s="68" t="s">
        <v>243</v>
      </c>
      <c r="C415" s="99" t="s">
        <v>148</v>
      </c>
      <c r="D415" s="100">
        <v>1000</v>
      </c>
      <c r="E415" s="44">
        <f t="shared" si="72"/>
        <v>0</v>
      </c>
      <c r="F415" s="95" t="str">
        <f t="shared" si="75"/>
        <v/>
      </c>
      <c r="G415" s="95">
        <f t="shared" si="73"/>
        <v>1000</v>
      </c>
      <c r="H415" s="95">
        <v>10</v>
      </c>
      <c r="I415" s="101">
        <f t="shared" si="74"/>
        <v>10000</v>
      </c>
    </row>
    <row r="416" spans="1:9" ht="18.5" x14ac:dyDescent="0.35">
      <c r="A416" s="6" t="s">
        <v>353</v>
      </c>
      <c r="B416" s="66" t="s">
        <v>673</v>
      </c>
      <c r="C416" s="99" t="s">
        <v>188</v>
      </c>
      <c r="D416" s="100">
        <v>200</v>
      </c>
      <c r="E416" s="44">
        <f t="shared" si="72"/>
        <v>0</v>
      </c>
      <c r="F416" s="95" t="str">
        <f t="shared" si="75"/>
        <v/>
      </c>
      <c r="G416" s="95">
        <f t="shared" si="73"/>
        <v>200</v>
      </c>
      <c r="H416" s="95">
        <v>1000</v>
      </c>
      <c r="I416" s="101">
        <f t="shared" si="74"/>
        <v>200000</v>
      </c>
    </row>
    <row r="417" spans="1:9" ht="18.5" x14ac:dyDescent="0.35">
      <c r="A417" s="6" t="s">
        <v>354</v>
      </c>
      <c r="B417" s="66" t="s">
        <v>161</v>
      </c>
      <c r="C417" s="99" t="s">
        <v>148</v>
      </c>
      <c r="D417" s="100">
        <v>6000</v>
      </c>
      <c r="E417" s="44">
        <f t="shared" si="72"/>
        <v>0</v>
      </c>
      <c r="F417" s="95" t="str">
        <f t="shared" si="75"/>
        <v/>
      </c>
      <c r="G417" s="95">
        <f t="shared" si="73"/>
        <v>6000</v>
      </c>
      <c r="H417" s="95">
        <v>20</v>
      </c>
      <c r="I417" s="101">
        <f t="shared" si="74"/>
        <v>120000</v>
      </c>
    </row>
    <row r="418" spans="1:9" ht="18.5" x14ac:dyDescent="0.35">
      <c r="A418" s="6" t="s">
        <v>355</v>
      </c>
      <c r="B418" s="66" t="s">
        <v>162</v>
      </c>
      <c r="C418" s="99" t="s">
        <v>148</v>
      </c>
      <c r="D418" s="100">
        <v>7500</v>
      </c>
      <c r="E418" s="44">
        <f t="shared" si="72"/>
        <v>0</v>
      </c>
      <c r="F418" s="95" t="str">
        <f t="shared" si="75"/>
        <v/>
      </c>
      <c r="G418" s="95">
        <f t="shared" si="73"/>
        <v>7500</v>
      </c>
      <c r="H418" s="95">
        <v>20</v>
      </c>
      <c r="I418" s="101">
        <f t="shared" si="74"/>
        <v>150000</v>
      </c>
    </row>
    <row r="419" spans="1:9" ht="18.649999999999999" customHeight="1" x14ac:dyDescent="0.35">
      <c r="A419" s="6" t="s">
        <v>356</v>
      </c>
      <c r="B419" s="66" t="s">
        <v>163</v>
      </c>
      <c r="C419" s="99" t="s">
        <v>188</v>
      </c>
      <c r="D419" s="100">
        <v>300</v>
      </c>
      <c r="E419" s="44">
        <f t="shared" si="72"/>
        <v>0</v>
      </c>
      <c r="F419" s="95" t="str">
        <f t="shared" si="75"/>
        <v/>
      </c>
      <c r="G419" s="95">
        <f t="shared" si="73"/>
        <v>300</v>
      </c>
      <c r="H419" s="95">
        <v>20</v>
      </c>
      <c r="I419" s="101">
        <f t="shared" si="74"/>
        <v>6000</v>
      </c>
    </row>
    <row r="420" spans="1:9" ht="18.5" x14ac:dyDescent="0.35">
      <c r="A420" s="6" t="s">
        <v>357</v>
      </c>
      <c r="B420" s="66" t="s">
        <v>194</v>
      </c>
      <c r="C420" s="99" t="s">
        <v>188</v>
      </c>
      <c r="D420" s="100">
        <v>75</v>
      </c>
      <c r="E420" s="44">
        <f t="shared" si="72"/>
        <v>0</v>
      </c>
      <c r="F420" s="95" t="str">
        <f t="shared" si="75"/>
        <v/>
      </c>
      <c r="G420" s="95">
        <f t="shared" si="73"/>
        <v>75</v>
      </c>
      <c r="H420" s="95">
        <v>100</v>
      </c>
      <c r="I420" s="101">
        <f t="shared" si="74"/>
        <v>7500</v>
      </c>
    </row>
    <row r="421" spans="1:9" ht="18.5" x14ac:dyDescent="0.35">
      <c r="A421" s="6" t="s">
        <v>358</v>
      </c>
      <c r="B421" s="66" t="s">
        <v>674</v>
      </c>
      <c r="C421" s="99" t="s">
        <v>148</v>
      </c>
      <c r="D421" s="100">
        <v>4500</v>
      </c>
      <c r="E421" s="44">
        <f t="shared" si="72"/>
        <v>0</v>
      </c>
      <c r="F421" s="95" t="str">
        <f t="shared" si="75"/>
        <v/>
      </c>
      <c r="G421" s="95">
        <f t="shared" si="73"/>
        <v>4500</v>
      </c>
      <c r="H421" s="95">
        <v>5</v>
      </c>
      <c r="I421" s="101">
        <f t="shared" si="74"/>
        <v>22500</v>
      </c>
    </row>
    <row r="422" spans="1:9" ht="37" x14ac:dyDescent="0.35">
      <c r="A422" s="6" t="s">
        <v>359</v>
      </c>
      <c r="B422" s="66" t="s">
        <v>197</v>
      </c>
      <c r="C422" s="99" t="s">
        <v>148</v>
      </c>
      <c r="D422" s="100">
        <v>1000</v>
      </c>
      <c r="E422" s="44">
        <f t="shared" si="72"/>
        <v>0</v>
      </c>
      <c r="F422" s="95" t="str">
        <f t="shared" si="75"/>
        <v/>
      </c>
      <c r="G422" s="95">
        <f t="shared" si="73"/>
        <v>1000</v>
      </c>
      <c r="H422" s="95">
        <v>10</v>
      </c>
      <c r="I422" s="101">
        <f t="shared" si="74"/>
        <v>10000</v>
      </c>
    </row>
    <row r="423" spans="1:9" ht="18.5" x14ac:dyDescent="0.35">
      <c r="A423" s="6" t="s">
        <v>360</v>
      </c>
      <c r="B423" s="66" t="s">
        <v>198</v>
      </c>
      <c r="C423" s="126" t="s">
        <v>148</v>
      </c>
      <c r="D423" s="100">
        <v>6500</v>
      </c>
      <c r="E423" s="44">
        <f t="shared" si="72"/>
        <v>0</v>
      </c>
      <c r="F423" s="95" t="str">
        <f t="shared" si="75"/>
        <v/>
      </c>
      <c r="G423" s="95">
        <f t="shared" si="73"/>
        <v>6500</v>
      </c>
      <c r="H423" s="95">
        <v>5</v>
      </c>
      <c r="I423" s="101">
        <f t="shared" si="74"/>
        <v>32500</v>
      </c>
    </row>
    <row r="424" spans="1:9" ht="18.5" x14ac:dyDescent="0.35">
      <c r="A424" s="6" t="s">
        <v>565</v>
      </c>
      <c r="B424" s="66" t="s">
        <v>166</v>
      </c>
      <c r="C424" s="126" t="s">
        <v>148</v>
      </c>
      <c r="D424" s="100">
        <v>3000</v>
      </c>
      <c r="E424" s="44">
        <f t="shared" si="72"/>
        <v>0</v>
      </c>
      <c r="F424" s="95" t="str">
        <f t="shared" si="75"/>
        <v/>
      </c>
      <c r="G424" s="95">
        <f t="shared" si="73"/>
        <v>3000</v>
      </c>
      <c r="H424" s="95">
        <v>5</v>
      </c>
      <c r="I424" s="101">
        <f t="shared" si="74"/>
        <v>15000</v>
      </c>
    </row>
    <row r="425" spans="1:9" ht="18.5" x14ac:dyDescent="0.35">
      <c r="A425" s="6" t="s">
        <v>566</v>
      </c>
      <c r="B425" s="68" t="s">
        <v>244</v>
      </c>
      <c r="C425" s="99" t="s">
        <v>188</v>
      </c>
      <c r="D425" s="100">
        <v>20</v>
      </c>
      <c r="E425" s="44">
        <f t="shared" si="72"/>
        <v>0</v>
      </c>
      <c r="F425" s="95" t="str">
        <f t="shared" si="75"/>
        <v/>
      </c>
      <c r="G425" s="95">
        <f t="shared" si="73"/>
        <v>20</v>
      </c>
      <c r="H425" s="95">
        <v>1000</v>
      </c>
      <c r="I425" s="101">
        <f t="shared" si="74"/>
        <v>20000</v>
      </c>
    </row>
    <row r="426" spans="1:9" ht="18.5" x14ac:dyDescent="0.35">
      <c r="A426" s="6" t="s">
        <v>567</v>
      </c>
      <c r="B426" s="66" t="s">
        <v>205</v>
      </c>
      <c r="C426" s="99" t="s">
        <v>188</v>
      </c>
      <c r="D426" s="100">
        <v>25</v>
      </c>
      <c r="E426" s="44">
        <f t="shared" si="72"/>
        <v>0</v>
      </c>
      <c r="F426" s="95" t="str">
        <f t="shared" si="75"/>
        <v/>
      </c>
      <c r="G426" s="95">
        <f t="shared" si="73"/>
        <v>25</v>
      </c>
      <c r="H426" s="95">
        <v>100</v>
      </c>
      <c r="I426" s="101">
        <f t="shared" si="74"/>
        <v>2500</v>
      </c>
    </row>
    <row r="427" spans="1:9" ht="18.5" x14ac:dyDescent="0.35">
      <c r="A427" s="6" t="s">
        <v>568</v>
      </c>
      <c r="B427" s="66" t="s">
        <v>167</v>
      </c>
      <c r="C427" s="99" t="s">
        <v>148</v>
      </c>
      <c r="D427" s="100">
        <v>8750</v>
      </c>
      <c r="E427" s="44">
        <f t="shared" si="72"/>
        <v>0</v>
      </c>
      <c r="F427" s="95" t="str">
        <f t="shared" si="75"/>
        <v/>
      </c>
      <c r="G427" s="95">
        <f t="shared" si="73"/>
        <v>8750</v>
      </c>
      <c r="H427" s="95">
        <v>100</v>
      </c>
      <c r="I427" s="101">
        <f t="shared" si="74"/>
        <v>875000</v>
      </c>
    </row>
    <row r="428" spans="1:9" ht="18.5" x14ac:dyDescent="0.35">
      <c r="A428" s="6" t="s">
        <v>569</v>
      </c>
      <c r="B428" s="66" t="s">
        <v>168</v>
      </c>
      <c r="C428" s="99" t="s">
        <v>188</v>
      </c>
      <c r="D428" s="100">
        <v>30</v>
      </c>
      <c r="E428" s="44">
        <f t="shared" si="72"/>
        <v>0</v>
      </c>
      <c r="F428" s="95" t="str">
        <f t="shared" si="75"/>
        <v/>
      </c>
      <c r="G428" s="95">
        <f t="shared" si="73"/>
        <v>30</v>
      </c>
      <c r="H428" s="95">
        <v>100</v>
      </c>
      <c r="I428" s="101">
        <f t="shared" si="74"/>
        <v>3000</v>
      </c>
    </row>
    <row r="429" spans="1:9" ht="18.5" x14ac:dyDescent="0.35">
      <c r="A429" s="6" t="s">
        <v>570</v>
      </c>
      <c r="B429" s="66" t="s">
        <v>204</v>
      </c>
      <c r="C429" s="99" t="s">
        <v>188</v>
      </c>
      <c r="D429" s="100">
        <v>20</v>
      </c>
      <c r="E429" s="44">
        <f t="shared" si="72"/>
        <v>0</v>
      </c>
      <c r="F429" s="95" t="str">
        <f t="shared" si="75"/>
        <v/>
      </c>
      <c r="G429" s="95">
        <f t="shared" si="73"/>
        <v>20</v>
      </c>
      <c r="H429" s="95">
        <v>100</v>
      </c>
      <c r="I429" s="101">
        <f t="shared" si="74"/>
        <v>2000</v>
      </c>
    </row>
    <row r="430" spans="1:9" ht="18.5" x14ac:dyDescent="0.35">
      <c r="A430" s="6" t="s">
        <v>571</v>
      </c>
      <c r="B430" s="66" t="s">
        <v>169</v>
      </c>
      <c r="C430" s="99" t="s">
        <v>148</v>
      </c>
      <c r="D430" s="100">
        <v>12500</v>
      </c>
      <c r="E430" s="44">
        <f t="shared" si="72"/>
        <v>0</v>
      </c>
      <c r="F430" s="95" t="str">
        <f t="shared" si="75"/>
        <v/>
      </c>
      <c r="G430" s="95">
        <f t="shared" si="73"/>
        <v>12500</v>
      </c>
      <c r="H430" s="95">
        <v>100</v>
      </c>
      <c r="I430" s="101">
        <f t="shared" si="74"/>
        <v>1250000</v>
      </c>
    </row>
    <row r="431" spans="1:9" ht="18.5" x14ac:dyDescent="0.35">
      <c r="A431" s="6" t="s">
        <v>572</v>
      </c>
      <c r="B431" s="66" t="s">
        <v>170</v>
      </c>
      <c r="C431" s="99" t="s">
        <v>148</v>
      </c>
      <c r="D431" s="100">
        <v>5750</v>
      </c>
      <c r="E431" s="44">
        <f t="shared" si="72"/>
        <v>0</v>
      </c>
      <c r="F431" s="95" t="str">
        <f t="shared" si="75"/>
        <v/>
      </c>
      <c r="G431" s="95">
        <f t="shared" si="73"/>
        <v>5750</v>
      </c>
      <c r="H431" s="95">
        <v>5</v>
      </c>
      <c r="I431" s="101">
        <f t="shared" si="74"/>
        <v>28750</v>
      </c>
    </row>
    <row r="432" spans="1:9" ht="33" customHeight="1" thickBot="1" x14ac:dyDescent="0.4">
      <c r="A432" s="169"/>
      <c r="B432" s="69" t="s">
        <v>343</v>
      </c>
      <c r="C432" s="127"/>
      <c r="D432" s="128"/>
      <c r="E432" s="131"/>
      <c r="F432" s="129"/>
      <c r="G432" s="129"/>
      <c r="H432" s="129"/>
      <c r="I432" s="130">
        <f>SUM(I411:I431)</f>
        <v>3862250</v>
      </c>
    </row>
    <row r="433" spans="1:9" ht="16" customHeight="1" x14ac:dyDescent="0.35">
      <c r="A433" s="34"/>
      <c r="B433" s="56"/>
      <c r="D433" s="56"/>
      <c r="E433" s="56"/>
      <c r="F433" s="34"/>
      <c r="G433" s="34"/>
      <c r="H433" s="34"/>
      <c r="I433" s="60"/>
    </row>
    <row r="434" spans="1:9" ht="16" customHeight="1" thickBot="1" x14ac:dyDescent="0.4">
      <c r="A434" s="34"/>
      <c r="B434" s="56"/>
      <c r="D434" s="56"/>
      <c r="E434" s="56"/>
      <c r="F434" s="34"/>
      <c r="G434" s="34"/>
      <c r="H434" s="34"/>
      <c r="I434" s="60"/>
    </row>
    <row r="435" spans="1:9" ht="34.5" customHeight="1" thickBot="1" x14ac:dyDescent="0.4">
      <c r="A435" s="260" t="s">
        <v>252</v>
      </c>
      <c r="B435" s="261"/>
      <c r="C435" s="261"/>
      <c r="D435" s="261"/>
      <c r="E435" s="261"/>
      <c r="F435" s="261"/>
      <c r="G435" s="261"/>
      <c r="H435" s="261"/>
      <c r="I435" s="262"/>
    </row>
    <row r="436" spans="1:9" ht="88.5" customHeight="1" thickBot="1" x14ac:dyDescent="0.4">
      <c r="A436" s="220" t="s">
        <v>0</v>
      </c>
      <c r="B436" s="140" t="s">
        <v>3</v>
      </c>
      <c r="C436" s="140" t="s">
        <v>148</v>
      </c>
      <c r="D436" s="140" t="s">
        <v>1</v>
      </c>
      <c r="E436" s="140" t="s">
        <v>255</v>
      </c>
      <c r="F436" s="140" t="s">
        <v>256</v>
      </c>
      <c r="G436" s="140" t="s">
        <v>2</v>
      </c>
      <c r="H436" s="140" t="s">
        <v>216</v>
      </c>
      <c r="I436" s="221" t="s">
        <v>253</v>
      </c>
    </row>
    <row r="437" spans="1:9" ht="84" x14ac:dyDescent="0.35">
      <c r="A437" s="16">
        <v>9</v>
      </c>
      <c r="B437" s="65" t="s">
        <v>602</v>
      </c>
      <c r="C437" s="337"/>
      <c r="D437" s="338"/>
      <c r="E437" s="338"/>
      <c r="F437" s="338"/>
      <c r="G437" s="338"/>
      <c r="H437" s="338"/>
      <c r="I437" s="339"/>
    </row>
    <row r="438" spans="1:9" ht="21" x14ac:dyDescent="0.35">
      <c r="A438" s="189">
        <v>9.01</v>
      </c>
      <c r="B438" s="190" t="s">
        <v>350</v>
      </c>
      <c r="C438" s="198"/>
      <c r="D438" s="196"/>
      <c r="E438" s="250"/>
      <c r="F438" s="196"/>
      <c r="G438" s="196"/>
      <c r="H438" s="196"/>
      <c r="I438" s="197"/>
    </row>
    <row r="439" spans="1:9" ht="37" x14ac:dyDescent="0.35">
      <c r="A439" s="10" t="s">
        <v>305</v>
      </c>
      <c r="B439" s="68" t="s">
        <v>668</v>
      </c>
      <c r="C439" s="99" t="s">
        <v>185</v>
      </c>
      <c r="D439" s="100">
        <v>400000</v>
      </c>
      <c r="E439" s="44">
        <f>$E$438</f>
        <v>0</v>
      </c>
      <c r="F439" s="95" t="str">
        <f>IF(E439=0,"",IF(AND(E439&lt;=0%,E439&gt;=-30%),TRUE,FALSE))</f>
        <v/>
      </c>
      <c r="G439" s="95">
        <f>D439*(1+E439)</f>
        <v>400000</v>
      </c>
      <c r="H439" s="95">
        <v>8</v>
      </c>
      <c r="I439" s="101">
        <f>G439*H439</f>
        <v>3200000</v>
      </c>
    </row>
    <row r="440" spans="1:9" ht="37" x14ac:dyDescent="0.35">
      <c r="A440" s="10" t="s">
        <v>306</v>
      </c>
      <c r="B440" s="68" t="s">
        <v>669</v>
      </c>
      <c r="C440" s="99" t="s">
        <v>185</v>
      </c>
      <c r="D440" s="100">
        <v>450000</v>
      </c>
      <c r="E440" s="44">
        <f t="shared" ref="E440:E441" si="76">$E$438</f>
        <v>0</v>
      </c>
      <c r="F440" s="95" t="str">
        <f t="shared" ref="F440:F441" si="77">IF(E440=0,"",IF(AND(E440&lt;=0%,E440&gt;=-30%),TRUE,FALSE))</f>
        <v/>
      </c>
      <c r="G440" s="95">
        <f>D440*(1+E440)</f>
        <v>450000</v>
      </c>
      <c r="H440" s="95">
        <v>2</v>
      </c>
      <c r="I440" s="101">
        <f>G440*H440</f>
        <v>900000</v>
      </c>
    </row>
    <row r="441" spans="1:9" ht="37" x14ac:dyDescent="0.35">
      <c r="A441" s="10" t="s">
        <v>307</v>
      </c>
      <c r="B441" s="68" t="s">
        <v>670</v>
      </c>
      <c r="C441" s="99" t="s">
        <v>185</v>
      </c>
      <c r="D441" s="100">
        <v>300000</v>
      </c>
      <c r="E441" s="44">
        <f t="shared" si="76"/>
        <v>0</v>
      </c>
      <c r="F441" s="95" t="str">
        <f t="shared" si="77"/>
        <v/>
      </c>
      <c r="G441" s="95">
        <f>D441*(1+E441)</f>
        <v>300000</v>
      </c>
      <c r="H441" s="95">
        <v>2</v>
      </c>
      <c r="I441" s="101">
        <f>G441*H441</f>
        <v>600000</v>
      </c>
    </row>
    <row r="442" spans="1:9" ht="21.5" thickBot="1" x14ac:dyDescent="0.4">
      <c r="A442" s="11"/>
      <c r="B442" s="72" t="s">
        <v>275</v>
      </c>
      <c r="C442" s="127"/>
      <c r="D442" s="128"/>
      <c r="E442" s="131"/>
      <c r="F442" s="96" t="str">
        <f t="shared" ref="F442" si="78">IF(E442=0,"",IF(AND(E442&lt;=10%,E442&gt;=-30%),TRUE,FALSE))</f>
        <v/>
      </c>
      <c r="G442" s="129"/>
      <c r="H442" s="129"/>
      <c r="I442" s="130">
        <f>SUM(I439:I441)</f>
        <v>4700000</v>
      </c>
    </row>
    <row r="443" spans="1:9" ht="21.5" thickBot="1" x14ac:dyDescent="0.4">
      <c r="A443" s="28"/>
      <c r="B443" s="77"/>
      <c r="C443" s="35"/>
      <c r="D443" s="58"/>
      <c r="E443" s="59"/>
      <c r="F443" s="40"/>
      <c r="G443" s="40"/>
      <c r="H443" s="38"/>
      <c r="I443" s="38"/>
    </row>
    <row r="444" spans="1:9" ht="21" x14ac:dyDescent="0.35">
      <c r="A444" s="191">
        <v>9.02</v>
      </c>
      <c r="B444" s="192" t="s">
        <v>186</v>
      </c>
      <c r="C444" s="222"/>
      <c r="D444" s="223"/>
      <c r="E444" s="174"/>
      <c r="F444" s="223"/>
      <c r="G444" s="223"/>
      <c r="H444" s="223"/>
      <c r="I444" s="224"/>
    </row>
    <row r="445" spans="1:9" ht="18.5" x14ac:dyDescent="0.35">
      <c r="A445" s="10" t="s">
        <v>573</v>
      </c>
      <c r="B445" s="68" t="s">
        <v>171</v>
      </c>
      <c r="C445" s="30" t="s">
        <v>188</v>
      </c>
      <c r="D445" s="100">
        <v>200</v>
      </c>
      <c r="E445" s="44">
        <f>$E$444</f>
        <v>0</v>
      </c>
      <c r="F445" s="95" t="str">
        <f>IF(E445=0,"",IF(AND(E445&lt;=0%,E445&gt;=-30%),TRUE,FALSE))</f>
        <v/>
      </c>
      <c r="G445" s="95">
        <f t="shared" ref="G445:G463" si="79">D445*(1+E445)</f>
        <v>200</v>
      </c>
      <c r="H445" s="95">
        <v>3000</v>
      </c>
      <c r="I445" s="101">
        <f t="shared" ref="I445:I463" si="80">G445*H445</f>
        <v>600000</v>
      </c>
    </row>
    <row r="446" spans="1:9" ht="18.5" x14ac:dyDescent="0.35">
      <c r="A446" s="10" t="s">
        <v>574</v>
      </c>
      <c r="B446" s="68" t="s">
        <v>183</v>
      </c>
      <c r="C446" s="30" t="s">
        <v>148</v>
      </c>
      <c r="D446" s="100">
        <v>1000</v>
      </c>
      <c r="E446" s="44">
        <f t="shared" ref="E446:E463" si="81">$E$444</f>
        <v>0</v>
      </c>
      <c r="F446" s="95" t="str">
        <f t="shared" ref="F446:F463" si="82">IF(E446=0,"",IF(AND(E446&lt;=0%,E446&gt;=-30%),TRUE,FALSE))</f>
        <v/>
      </c>
      <c r="G446" s="95">
        <f t="shared" si="79"/>
        <v>1000</v>
      </c>
      <c r="H446" s="95">
        <v>10</v>
      </c>
      <c r="I446" s="101">
        <f t="shared" si="80"/>
        <v>10000</v>
      </c>
    </row>
    <row r="447" spans="1:9" ht="18.5" x14ac:dyDescent="0.35">
      <c r="A447" s="10" t="s">
        <v>575</v>
      </c>
      <c r="B447" s="68" t="s">
        <v>184</v>
      </c>
      <c r="C447" s="30" t="s">
        <v>148</v>
      </c>
      <c r="D447" s="100">
        <v>1000</v>
      </c>
      <c r="E447" s="44">
        <f t="shared" si="81"/>
        <v>0</v>
      </c>
      <c r="F447" s="95" t="str">
        <f t="shared" si="82"/>
        <v/>
      </c>
      <c r="G447" s="95">
        <f t="shared" si="79"/>
        <v>1000</v>
      </c>
      <c r="H447" s="95">
        <v>10</v>
      </c>
      <c r="I447" s="101">
        <f>G447*H447</f>
        <v>10000</v>
      </c>
    </row>
    <row r="448" spans="1:9" ht="18.5" x14ac:dyDescent="0.35">
      <c r="A448" s="10" t="s">
        <v>576</v>
      </c>
      <c r="B448" s="68" t="s">
        <v>195</v>
      </c>
      <c r="C448" s="30" t="s">
        <v>188</v>
      </c>
      <c r="D448" s="100">
        <v>10</v>
      </c>
      <c r="E448" s="44">
        <f t="shared" si="81"/>
        <v>0</v>
      </c>
      <c r="F448" s="95" t="str">
        <f t="shared" si="82"/>
        <v/>
      </c>
      <c r="G448" s="95">
        <f t="shared" si="79"/>
        <v>10</v>
      </c>
      <c r="H448" s="95">
        <v>1000</v>
      </c>
      <c r="I448" s="101">
        <f t="shared" si="80"/>
        <v>10000</v>
      </c>
    </row>
    <row r="449" spans="1:9" ht="18.5" x14ac:dyDescent="0.35">
      <c r="A449" s="10" t="s">
        <v>577</v>
      </c>
      <c r="B449" s="68" t="s">
        <v>172</v>
      </c>
      <c r="C449" s="30" t="s">
        <v>188</v>
      </c>
      <c r="D449" s="100">
        <v>10</v>
      </c>
      <c r="E449" s="44">
        <f t="shared" si="81"/>
        <v>0</v>
      </c>
      <c r="F449" s="95" t="str">
        <f t="shared" si="82"/>
        <v/>
      </c>
      <c r="G449" s="95">
        <f t="shared" si="79"/>
        <v>10</v>
      </c>
      <c r="H449" s="95">
        <v>1000</v>
      </c>
      <c r="I449" s="101">
        <f t="shared" si="80"/>
        <v>10000</v>
      </c>
    </row>
    <row r="450" spans="1:9" ht="18.5" x14ac:dyDescent="0.35">
      <c r="A450" s="10" t="s">
        <v>578</v>
      </c>
      <c r="B450" s="68" t="s">
        <v>173</v>
      </c>
      <c r="C450" s="30" t="s">
        <v>148</v>
      </c>
      <c r="D450" s="100">
        <v>1500</v>
      </c>
      <c r="E450" s="44">
        <f t="shared" si="81"/>
        <v>0</v>
      </c>
      <c r="F450" s="95" t="str">
        <f t="shared" si="82"/>
        <v/>
      </c>
      <c r="G450" s="95">
        <f t="shared" si="79"/>
        <v>1500</v>
      </c>
      <c r="H450" s="95">
        <v>20</v>
      </c>
      <c r="I450" s="101">
        <f t="shared" si="80"/>
        <v>30000</v>
      </c>
    </row>
    <row r="451" spans="1:9" ht="18.5" x14ac:dyDescent="0.35">
      <c r="A451" s="10" t="s">
        <v>579</v>
      </c>
      <c r="B451" s="68" t="s">
        <v>174</v>
      </c>
      <c r="C451" s="30" t="s">
        <v>148</v>
      </c>
      <c r="D451" s="100">
        <v>1500</v>
      </c>
      <c r="E451" s="44">
        <f t="shared" si="81"/>
        <v>0</v>
      </c>
      <c r="F451" s="95" t="str">
        <f t="shared" si="82"/>
        <v/>
      </c>
      <c r="G451" s="95">
        <f t="shared" si="79"/>
        <v>1500</v>
      </c>
      <c r="H451" s="95">
        <v>5</v>
      </c>
      <c r="I451" s="101">
        <f t="shared" si="80"/>
        <v>7500</v>
      </c>
    </row>
    <row r="452" spans="1:9" ht="18.5" x14ac:dyDescent="0.35">
      <c r="A452" s="10" t="s">
        <v>580</v>
      </c>
      <c r="B452" s="68" t="s">
        <v>175</v>
      </c>
      <c r="C452" s="30" t="s">
        <v>148</v>
      </c>
      <c r="D452" s="100">
        <v>1500</v>
      </c>
      <c r="E452" s="44">
        <f t="shared" si="81"/>
        <v>0</v>
      </c>
      <c r="F452" s="95" t="str">
        <f t="shared" si="82"/>
        <v/>
      </c>
      <c r="G452" s="95">
        <f t="shared" si="79"/>
        <v>1500</v>
      </c>
      <c r="H452" s="95">
        <v>5</v>
      </c>
      <c r="I452" s="101">
        <f t="shared" si="80"/>
        <v>7500</v>
      </c>
    </row>
    <row r="453" spans="1:9" ht="18.5" x14ac:dyDescent="0.35">
      <c r="A453" s="10" t="s">
        <v>581</v>
      </c>
      <c r="B453" s="68" t="s">
        <v>176</v>
      </c>
      <c r="C453" s="30" t="s">
        <v>148</v>
      </c>
      <c r="D453" s="100">
        <v>15000</v>
      </c>
      <c r="E453" s="44">
        <f t="shared" si="81"/>
        <v>0</v>
      </c>
      <c r="F453" s="95" t="str">
        <f t="shared" si="82"/>
        <v/>
      </c>
      <c r="G453" s="95">
        <f t="shared" si="79"/>
        <v>15000</v>
      </c>
      <c r="H453" s="95">
        <v>3</v>
      </c>
      <c r="I453" s="101">
        <f t="shared" si="80"/>
        <v>45000</v>
      </c>
    </row>
    <row r="454" spans="1:9" ht="18.5" x14ac:dyDescent="0.35">
      <c r="A454" s="10" t="s">
        <v>582</v>
      </c>
      <c r="B454" s="68" t="s">
        <v>177</v>
      </c>
      <c r="C454" s="30" t="s">
        <v>148</v>
      </c>
      <c r="D454" s="100">
        <v>15000</v>
      </c>
      <c r="E454" s="44">
        <f t="shared" si="81"/>
        <v>0</v>
      </c>
      <c r="F454" s="95" t="str">
        <f t="shared" si="82"/>
        <v/>
      </c>
      <c r="G454" s="95">
        <f t="shared" si="79"/>
        <v>15000</v>
      </c>
      <c r="H454" s="95">
        <v>2</v>
      </c>
      <c r="I454" s="101">
        <f t="shared" si="80"/>
        <v>30000</v>
      </c>
    </row>
    <row r="455" spans="1:9" ht="18.5" x14ac:dyDescent="0.35">
      <c r="A455" s="10" t="s">
        <v>583</v>
      </c>
      <c r="B455" s="68" t="s">
        <v>178</v>
      </c>
      <c r="C455" s="30" t="s">
        <v>148</v>
      </c>
      <c r="D455" s="100">
        <v>20000</v>
      </c>
      <c r="E455" s="44">
        <f t="shared" si="81"/>
        <v>0</v>
      </c>
      <c r="F455" s="95" t="str">
        <f t="shared" si="82"/>
        <v/>
      </c>
      <c r="G455" s="95">
        <f t="shared" si="79"/>
        <v>20000</v>
      </c>
      <c r="H455" s="95">
        <v>1</v>
      </c>
      <c r="I455" s="101">
        <f t="shared" si="80"/>
        <v>20000</v>
      </c>
    </row>
    <row r="456" spans="1:9" ht="18.5" x14ac:dyDescent="0.35">
      <c r="A456" s="10" t="s">
        <v>584</v>
      </c>
      <c r="B456" s="68" t="s">
        <v>179</v>
      </c>
      <c r="C456" s="30" t="s">
        <v>188</v>
      </c>
      <c r="D456" s="100">
        <v>10</v>
      </c>
      <c r="E456" s="44">
        <f t="shared" si="81"/>
        <v>0</v>
      </c>
      <c r="F456" s="95" t="str">
        <f t="shared" si="82"/>
        <v/>
      </c>
      <c r="G456" s="95">
        <f t="shared" si="79"/>
        <v>10</v>
      </c>
      <c r="H456" s="95">
        <v>1000</v>
      </c>
      <c r="I456" s="101">
        <f t="shared" si="80"/>
        <v>10000</v>
      </c>
    </row>
    <row r="457" spans="1:9" ht="18.5" x14ac:dyDescent="0.35">
      <c r="A457" s="10" t="s">
        <v>585</v>
      </c>
      <c r="B457" s="68" t="s">
        <v>180</v>
      </c>
      <c r="C457" s="30" t="s">
        <v>148</v>
      </c>
      <c r="D457" s="100">
        <v>500</v>
      </c>
      <c r="E457" s="44">
        <f t="shared" si="81"/>
        <v>0</v>
      </c>
      <c r="F457" s="95" t="str">
        <f t="shared" si="82"/>
        <v/>
      </c>
      <c r="G457" s="95">
        <f t="shared" si="79"/>
        <v>500</v>
      </c>
      <c r="H457" s="95">
        <v>30</v>
      </c>
      <c r="I457" s="101">
        <f t="shared" si="80"/>
        <v>15000</v>
      </c>
    </row>
    <row r="458" spans="1:9" ht="18.5" x14ac:dyDescent="0.35">
      <c r="A458" s="10" t="s">
        <v>586</v>
      </c>
      <c r="B458" s="68" t="s">
        <v>181</v>
      </c>
      <c r="C458" s="30" t="s">
        <v>188</v>
      </c>
      <c r="D458" s="100">
        <v>10</v>
      </c>
      <c r="E458" s="44">
        <f t="shared" si="81"/>
        <v>0</v>
      </c>
      <c r="F458" s="95" t="str">
        <f t="shared" si="82"/>
        <v/>
      </c>
      <c r="G458" s="95">
        <f t="shared" si="79"/>
        <v>10</v>
      </c>
      <c r="H458" s="95">
        <v>1000</v>
      </c>
      <c r="I458" s="101">
        <f t="shared" si="80"/>
        <v>10000</v>
      </c>
    </row>
    <row r="459" spans="1:9" ht="18.5" x14ac:dyDescent="0.35">
      <c r="A459" s="10" t="s">
        <v>587</v>
      </c>
      <c r="B459" s="68" t="s">
        <v>182</v>
      </c>
      <c r="C459" s="30" t="s">
        <v>188</v>
      </c>
      <c r="D459" s="100">
        <v>30</v>
      </c>
      <c r="E459" s="44">
        <f t="shared" si="81"/>
        <v>0</v>
      </c>
      <c r="F459" s="95" t="str">
        <f t="shared" si="82"/>
        <v/>
      </c>
      <c r="G459" s="95">
        <f t="shared" si="79"/>
        <v>30</v>
      </c>
      <c r="H459" s="95">
        <v>500</v>
      </c>
      <c r="I459" s="101">
        <f t="shared" si="80"/>
        <v>15000</v>
      </c>
    </row>
    <row r="460" spans="1:9" ht="18.5" x14ac:dyDescent="0.35">
      <c r="A460" s="10" t="s">
        <v>588</v>
      </c>
      <c r="B460" s="66" t="s">
        <v>203</v>
      </c>
      <c r="C460" s="30" t="s">
        <v>188</v>
      </c>
      <c r="D460" s="100">
        <v>20</v>
      </c>
      <c r="E460" s="44">
        <f t="shared" si="81"/>
        <v>0</v>
      </c>
      <c r="F460" s="95" t="str">
        <f t="shared" si="82"/>
        <v/>
      </c>
      <c r="G460" s="95">
        <f t="shared" si="79"/>
        <v>20</v>
      </c>
      <c r="H460" s="95">
        <v>1000</v>
      </c>
      <c r="I460" s="101">
        <f t="shared" si="80"/>
        <v>20000</v>
      </c>
    </row>
    <row r="461" spans="1:9" ht="18.5" x14ac:dyDescent="0.35">
      <c r="A461" s="10" t="s">
        <v>589</v>
      </c>
      <c r="B461" s="66" t="s">
        <v>199</v>
      </c>
      <c r="C461" s="32" t="s">
        <v>148</v>
      </c>
      <c r="D461" s="100">
        <v>1500</v>
      </c>
      <c r="E461" s="44">
        <f t="shared" si="81"/>
        <v>0</v>
      </c>
      <c r="F461" s="95" t="str">
        <f t="shared" si="82"/>
        <v/>
      </c>
      <c r="G461" s="95">
        <f t="shared" si="79"/>
        <v>1500</v>
      </c>
      <c r="H461" s="95">
        <v>5</v>
      </c>
      <c r="I461" s="101">
        <f t="shared" si="80"/>
        <v>7500</v>
      </c>
    </row>
    <row r="462" spans="1:9" ht="18.5" x14ac:dyDescent="0.35">
      <c r="A462" s="10" t="s">
        <v>590</v>
      </c>
      <c r="B462" s="66" t="s">
        <v>164</v>
      </c>
      <c r="C462" s="30" t="s">
        <v>188</v>
      </c>
      <c r="D462" s="100">
        <v>20</v>
      </c>
      <c r="E462" s="44">
        <f t="shared" si="81"/>
        <v>0</v>
      </c>
      <c r="F462" s="95" t="str">
        <f t="shared" si="82"/>
        <v/>
      </c>
      <c r="G462" s="95">
        <f t="shared" si="79"/>
        <v>20</v>
      </c>
      <c r="H462" s="95">
        <v>500</v>
      </c>
      <c r="I462" s="101">
        <f t="shared" si="80"/>
        <v>10000</v>
      </c>
    </row>
    <row r="463" spans="1:9" ht="18.5" x14ac:dyDescent="0.35">
      <c r="A463" s="10" t="s">
        <v>591</v>
      </c>
      <c r="B463" s="66" t="s">
        <v>165</v>
      </c>
      <c r="C463" s="30" t="s">
        <v>148</v>
      </c>
      <c r="D463" s="100">
        <v>1000</v>
      </c>
      <c r="E463" s="44">
        <f t="shared" si="81"/>
        <v>0</v>
      </c>
      <c r="F463" s="95" t="str">
        <f t="shared" si="82"/>
        <v/>
      </c>
      <c r="G463" s="95">
        <f t="shared" si="79"/>
        <v>1000</v>
      </c>
      <c r="H463" s="95">
        <v>5</v>
      </c>
      <c r="I463" s="101">
        <f t="shared" si="80"/>
        <v>5000</v>
      </c>
    </row>
    <row r="464" spans="1:9" ht="21.5" thickBot="1" x14ac:dyDescent="0.4">
      <c r="A464" s="29"/>
      <c r="B464" s="72" t="s">
        <v>276</v>
      </c>
      <c r="C464" s="31"/>
      <c r="D464" s="128"/>
      <c r="E464" s="343"/>
      <c r="F464" s="344"/>
      <c r="G464" s="344"/>
      <c r="H464" s="345"/>
      <c r="I464" s="130">
        <f>SUM(I445:I463)</f>
        <v>872500</v>
      </c>
    </row>
    <row r="465" spans="1:11" ht="21" x14ac:dyDescent="0.35">
      <c r="A465" s="63"/>
      <c r="B465" s="78"/>
      <c r="C465" s="35"/>
      <c r="D465" s="58"/>
      <c r="E465" s="59"/>
      <c r="F465" s="59"/>
      <c r="G465" s="59"/>
      <c r="H465" s="59"/>
      <c r="I465" s="38"/>
      <c r="J465" s="64"/>
      <c r="K465" s="64"/>
    </row>
    <row r="466" spans="1:11" ht="16" thickBot="1" x14ac:dyDescent="0.4">
      <c r="A466" s="34"/>
      <c r="D466" s="56"/>
      <c r="E466" s="56"/>
      <c r="F466" s="34"/>
      <c r="G466" s="34"/>
      <c r="H466" s="34"/>
      <c r="I466" s="60"/>
    </row>
    <row r="467" spans="1:11" ht="21.5" thickBot="1" x14ac:dyDescent="0.4">
      <c r="A467" s="62"/>
      <c r="B467" s="79" t="s">
        <v>187</v>
      </c>
      <c r="C467" s="326" t="str">
        <f>IF(E467=0,"",IF(E467&lt;=20%,TRUE,FALSE))</f>
        <v/>
      </c>
      <c r="D467" s="327"/>
      <c r="E467" s="327"/>
      <c r="F467" s="327"/>
      <c r="G467" s="328"/>
      <c r="H467" s="54"/>
      <c r="I467" s="132">
        <f>I442+I464</f>
        <v>5572500</v>
      </c>
    </row>
    <row r="468" spans="1:11" ht="21" x14ac:dyDescent="0.35">
      <c r="A468" s="63"/>
      <c r="B468" s="55"/>
      <c r="C468" s="40"/>
      <c r="D468" s="40"/>
      <c r="E468" s="40"/>
      <c r="F468" s="40"/>
      <c r="G468" s="40"/>
      <c r="H468" s="38"/>
      <c r="I468" s="38"/>
    </row>
    <row r="469" spans="1:11" ht="21.5" thickBot="1" x14ac:dyDescent="0.4">
      <c r="A469" s="63"/>
      <c r="B469" s="55"/>
      <c r="C469" s="40"/>
      <c r="D469" s="40"/>
      <c r="E469" s="40"/>
      <c r="F469" s="40"/>
      <c r="G469" s="40"/>
      <c r="H469" s="38"/>
      <c r="I469" s="38"/>
    </row>
    <row r="470" spans="1:11" ht="19" customHeight="1" thickBot="1" x14ac:dyDescent="0.4">
      <c r="A470" s="349" t="s">
        <v>277</v>
      </c>
      <c r="B470" s="350"/>
      <c r="C470" s="350"/>
      <c r="D470" s="350"/>
      <c r="E470" s="350"/>
      <c r="F470" s="350"/>
      <c r="G470" s="350"/>
      <c r="H470" s="350"/>
      <c r="I470" s="351"/>
    </row>
    <row r="471" spans="1:11" ht="88.5" customHeight="1" thickBot="1" x14ac:dyDescent="0.4">
      <c r="A471" s="140" t="s">
        <v>0</v>
      </c>
      <c r="B471" s="140" t="s">
        <v>3</v>
      </c>
      <c r="C471" s="140" t="s">
        <v>148</v>
      </c>
      <c r="D471" s="140" t="s">
        <v>1</v>
      </c>
      <c r="E471" s="140" t="s">
        <v>255</v>
      </c>
      <c r="F471" s="140" t="s">
        <v>256</v>
      </c>
      <c r="G471" s="140" t="s">
        <v>2</v>
      </c>
      <c r="H471" s="140" t="s">
        <v>216</v>
      </c>
      <c r="I471" s="140" t="s">
        <v>253</v>
      </c>
    </row>
    <row r="472" spans="1:11" ht="21.5" thickBot="1" x14ac:dyDescent="0.4">
      <c r="A472" s="16">
        <v>10</v>
      </c>
      <c r="B472" s="73" t="s">
        <v>308</v>
      </c>
      <c r="C472" s="323"/>
      <c r="D472" s="324"/>
      <c r="E472" s="324"/>
      <c r="F472" s="324"/>
      <c r="G472" s="324"/>
      <c r="H472" s="324"/>
      <c r="I472" s="325"/>
    </row>
    <row r="473" spans="1:11" ht="84" x14ac:dyDescent="0.35">
      <c r="A473" s="141"/>
      <c r="B473" s="177" t="s">
        <v>361</v>
      </c>
      <c r="C473" s="142"/>
      <c r="D473" s="155"/>
      <c r="E473" s="155"/>
      <c r="F473" s="155"/>
      <c r="G473" s="155"/>
      <c r="H473" s="155"/>
      <c r="I473" s="156"/>
    </row>
    <row r="474" spans="1:11" ht="18.5" x14ac:dyDescent="0.35">
      <c r="A474" s="3" t="s">
        <v>326</v>
      </c>
      <c r="B474" s="68" t="s">
        <v>245</v>
      </c>
      <c r="C474" s="126" t="s">
        <v>189</v>
      </c>
      <c r="D474" s="100">
        <v>6000</v>
      </c>
      <c r="E474" s="44"/>
      <c r="F474" s="95" t="str">
        <f t="shared" ref="F474:F486" si="83">IF(E474=0,"",IF(E474&lt;=20%,TRUE,FALSE))</f>
        <v/>
      </c>
      <c r="G474" s="95">
        <f t="shared" ref="G474:G486" si="84">D474*(1+E474)</f>
        <v>6000</v>
      </c>
      <c r="H474" s="95">
        <v>2</v>
      </c>
      <c r="I474" s="101">
        <f t="shared" ref="I474:I486" si="85">G474*H474</f>
        <v>12000</v>
      </c>
    </row>
    <row r="475" spans="1:11" ht="18.5" x14ac:dyDescent="0.35">
      <c r="A475" s="3" t="s">
        <v>327</v>
      </c>
      <c r="B475" s="68" t="s">
        <v>246</v>
      </c>
      <c r="C475" s="126" t="s">
        <v>189</v>
      </c>
      <c r="D475" s="100">
        <v>20000</v>
      </c>
      <c r="E475" s="44"/>
      <c r="F475" s="95" t="str">
        <f t="shared" si="83"/>
        <v/>
      </c>
      <c r="G475" s="95">
        <f t="shared" si="84"/>
        <v>20000</v>
      </c>
      <c r="H475" s="95">
        <v>5</v>
      </c>
      <c r="I475" s="101">
        <f t="shared" si="85"/>
        <v>100000</v>
      </c>
    </row>
    <row r="476" spans="1:11" ht="18.5" x14ac:dyDescent="0.35">
      <c r="A476" s="3" t="s">
        <v>328</v>
      </c>
      <c r="B476" s="68" t="s">
        <v>247</v>
      </c>
      <c r="C476" s="126" t="s">
        <v>189</v>
      </c>
      <c r="D476" s="100">
        <v>6000</v>
      </c>
      <c r="E476" s="44"/>
      <c r="F476" s="95" t="str">
        <f t="shared" si="83"/>
        <v/>
      </c>
      <c r="G476" s="95">
        <f t="shared" si="84"/>
        <v>6000</v>
      </c>
      <c r="H476" s="95">
        <v>1</v>
      </c>
      <c r="I476" s="101">
        <f>G476*H476</f>
        <v>6000</v>
      </c>
    </row>
    <row r="477" spans="1:11" ht="18.5" x14ac:dyDescent="0.35">
      <c r="A477" s="3" t="s">
        <v>329</v>
      </c>
      <c r="B477" s="68" t="s">
        <v>248</v>
      </c>
      <c r="C477" s="126" t="s">
        <v>189</v>
      </c>
      <c r="D477" s="100">
        <v>7500</v>
      </c>
      <c r="E477" s="44"/>
      <c r="F477" s="95" t="str">
        <f t="shared" si="83"/>
        <v/>
      </c>
      <c r="G477" s="95">
        <f t="shared" si="84"/>
        <v>7500</v>
      </c>
      <c r="H477" s="95">
        <v>1</v>
      </c>
      <c r="I477" s="101">
        <f t="shared" si="85"/>
        <v>7500</v>
      </c>
    </row>
    <row r="478" spans="1:11" ht="18.5" x14ac:dyDescent="0.35">
      <c r="A478" s="3" t="s">
        <v>330</v>
      </c>
      <c r="B478" s="68" t="s">
        <v>125</v>
      </c>
      <c r="C478" s="126" t="s">
        <v>189</v>
      </c>
      <c r="D478" s="100">
        <v>6000</v>
      </c>
      <c r="E478" s="44"/>
      <c r="F478" s="95" t="str">
        <f t="shared" si="83"/>
        <v/>
      </c>
      <c r="G478" s="95">
        <f t="shared" si="84"/>
        <v>6000</v>
      </c>
      <c r="H478" s="95">
        <v>1</v>
      </c>
      <c r="I478" s="101">
        <f t="shared" si="85"/>
        <v>6000</v>
      </c>
    </row>
    <row r="479" spans="1:11" ht="18.5" x14ac:dyDescent="0.35">
      <c r="A479" s="3" t="s">
        <v>331</v>
      </c>
      <c r="B479" s="68" t="s">
        <v>126</v>
      </c>
      <c r="C479" s="126" t="s">
        <v>189</v>
      </c>
      <c r="D479" s="100">
        <v>15000</v>
      </c>
      <c r="E479" s="44"/>
      <c r="F479" s="95" t="str">
        <f t="shared" si="83"/>
        <v/>
      </c>
      <c r="G479" s="95">
        <f t="shared" si="84"/>
        <v>15000</v>
      </c>
      <c r="H479" s="95">
        <v>5</v>
      </c>
      <c r="I479" s="101">
        <f t="shared" si="85"/>
        <v>75000</v>
      </c>
    </row>
    <row r="480" spans="1:11" ht="18.5" x14ac:dyDescent="0.35">
      <c r="A480" s="3" t="s">
        <v>332</v>
      </c>
      <c r="B480" s="68" t="s">
        <v>127</v>
      </c>
      <c r="C480" s="126" t="s">
        <v>189</v>
      </c>
      <c r="D480" s="100">
        <v>10000</v>
      </c>
      <c r="E480" s="44"/>
      <c r="F480" s="95" t="str">
        <f t="shared" si="83"/>
        <v/>
      </c>
      <c r="G480" s="95">
        <f t="shared" si="84"/>
        <v>10000</v>
      </c>
      <c r="H480" s="95">
        <v>5</v>
      </c>
      <c r="I480" s="101">
        <f t="shared" si="85"/>
        <v>50000</v>
      </c>
    </row>
    <row r="481" spans="1:9" ht="18.5" x14ac:dyDescent="0.35">
      <c r="A481" s="3" t="s">
        <v>333</v>
      </c>
      <c r="B481" s="68" t="s">
        <v>128</v>
      </c>
      <c r="C481" s="99" t="s">
        <v>133</v>
      </c>
      <c r="D481" s="100">
        <v>2500</v>
      </c>
      <c r="E481" s="44"/>
      <c r="F481" s="95" t="str">
        <f t="shared" si="83"/>
        <v/>
      </c>
      <c r="G481" s="95">
        <f t="shared" si="84"/>
        <v>2500</v>
      </c>
      <c r="H481" s="95">
        <v>1</v>
      </c>
      <c r="I481" s="101">
        <f t="shared" si="85"/>
        <v>2500</v>
      </c>
    </row>
    <row r="482" spans="1:9" ht="55.5" x14ac:dyDescent="0.35">
      <c r="A482" s="3" t="s">
        <v>334</v>
      </c>
      <c r="B482" s="68" t="s">
        <v>129</v>
      </c>
      <c r="C482" s="99" t="s">
        <v>133</v>
      </c>
      <c r="D482" s="100">
        <v>2500</v>
      </c>
      <c r="E482" s="44"/>
      <c r="F482" s="95" t="str">
        <f t="shared" si="83"/>
        <v/>
      </c>
      <c r="G482" s="95">
        <f t="shared" si="84"/>
        <v>2500</v>
      </c>
      <c r="H482" s="95">
        <v>1</v>
      </c>
      <c r="I482" s="101">
        <f t="shared" si="85"/>
        <v>2500</v>
      </c>
    </row>
    <row r="483" spans="1:9" ht="37" x14ac:dyDescent="0.35">
      <c r="A483" s="3" t="s">
        <v>335</v>
      </c>
      <c r="B483" s="68" t="s">
        <v>130</v>
      </c>
      <c r="C483" s="99" t="s">
        <v>133</v>
      </c>
      <c r="D483" s="100">
        <v>2500</v>
      </c>
      <c r="E483" s="44"/>
      <c r="F483" s="95" t="str">
        <f t="shared" si="83"/>
        <v/>
      </c>
      <c r="G483" s="95">
        <f t="shared" si="84"/>
        <v>2500</v>
      </c>
      <c r="H483" s="95">
        <v>1</v>
      </c>
      <c r="I483" s="101">
        <f t="shared" si="85"/>
        <v>2500</v>
      </c>
    </row>
    <row r="484" spans="1:9" ht="18.5" x14ac:dyDescent="0.35">
      <c r="A484" s="3" t="s">
        <v>336</v>
      </c>
      <c r="B484" s="68" t="s">
        <v>131</v>
      </c>
      <c r="C484" s="99" t="s">
        <v>133</v>
      </c>
      <c r="D484" s="100">
        <v>4000</v>
      </c>
      <c r="E484" s="44"/>
      <c r="F484" s="95" t="str">
        <f t="shared" si="83"/>
        <v/>
      </c>
      <c r="G484" s="95">
        <f t="shared" si="84"/>
        <v>4000</v>
      </c>
      <c r="H484" s="95">
        <v>1</v>
      </c>
      <c r="I484" s="101">
        <f t="shared" si="85"/>
        <v>4000</v>
      </c>
    </row>
    <row r="485" spans="1:9" ht="37" x14ac:dyDescent="0.35">
      <c r="A485" s="3" t="s">
        <v>337</v>
      </c>
      <c r="B485" s="68" t="s">
        <v>132</v>
      </c>
      <c r="C485" s="99" t="s">
        <v>133</v>
      </c>
      <c r="D485" s="100">
        <v>4000</v>
      </c>
      <c r="E485" s="44"/>
      <c r="F485" s="95" t="str">
        <f t="shared" si="83"/>
        <v/>
      </c>
      <c r="G485" s="95">
        <f t="shared" si="84"/>
        <v>4000</v>
      </c>
      <c r="H485" s="95">
        <v>1</v>
      </c>
      <c r="I485" s="101">
        <f t="shared" si="85"/>
        <v>4000</v>
      </c>
    </row>
    <row r="486" spans="1:9" ht="18.5" x14ac:dyDescent="0.35">
      <c r="A486" s="3" t="s">
        <v>338</v>
      </c>
      <c r="B486" s="68" t="s">
        <v>665</v>
      </c>
      <c r="C486" s="99" t="s">
        <v>133</v>
      </c>
      <c r="D486" s="100">
        <v>4000</v>
      </c>
      <c r="E486" s="44"/>
      <c r="F486" s="95" t="str">
        <f t="shared" si="83"/>
        <v/>
      </c>
      <c r="G486" s="95">
        <f t="shared" si="84"/>
        <v>4000</v>
      </c>
      <c r="H486" s="95">
        <v>1</v>
      </c>
      <c r="I486" s="101">
        <f t="shared" si="85"/>
        <v>4000</v>
      </c>
    </row>
    <row r="487" spans="1:9" ht="19" thickBot="1" x14ac:dyDescent="0.4">
      <c r="A487" s="5"/>
      <c r="B487" s="80" t="s">
        <v>638</v>
      </c>
      <c r="C487" s="133"/>
      <c r="D487" s="134"/>
      <c r="E487" s="346"/>
      <c r="F487" s="347"/>
      <c r="G487" s="347"/>
      <c r="H487" s="348"/>
      <c r="I487" s="135">
        <f>SUM(I474:I486)</f>
        <v>276000</v>
      </c>
    </row>
    <row r="488" spans="1:9" x14ac:dyDescent="0.35">
      <c r="A488" s="34"/>
      <c r="B488" s="56"/>
      <c r="D488" s="56"/>
      <c r="E488" s="56"/>
      <c r="F488" s="34"/>
      <c r="G488" s="34"/>
      <c r="H488" s="34"/>
      <c r="I488" s="60"/>
    </row>
    <row r="489" spans="1:9" ht="16" customHeight="1" x14ac:dyDescent="0.35">
      <c r="A489" s="34"/>
      <c r="B489" s="56"/>
      <c r="D489" s="56"/>
      <c r="E489" s="56"/>
      <c r="F489" s="34"/>
      <c r="G489" s="34"/>
      <c r="H489" s="34"/>
      <c r="I489" s="60"/>
    </row>
    <row r="490" spans="1:9" ht="27" customHeight="1" x14ac:dyDescent="0.35">
      <c r="A490" s="12" t="s">
        <v>689</v>
      </c>
      <c r="B490" s="13" t="str">
        <f>IF(COUNTIF(A1:I487,FALSE)&gt;0,"FALSE","TRUE")</f>
        <v>TRUE</v>
      </c>
    </row>
    <row r="491" spans="1:9" ht="16" thickBot="1" x14ac:dyDescent="0.4"/>
    <row r="492" spans="1:9" ht="28.5" customHeight="1" thickBot="1" x14ac:dyDescent="0.4">
      <c r="A492" s="354" t="s">
        <v>688</v>
      </c>
      <c r="B492" s="355"/>
      <c r="C492" s="355"/>
      <c r="D492" s="355"/>
      <c r="E492" s="355"/>
      <c r="F492" s="355"/>
      <c r="G492" s="355"/>
      <c r="H492" s="355"/>
      <c r="I492" s="356"/>
    </row>
    <row r="493" spans="1:9" ht="28.5" customHeight="1" x14ac:dyDescent="0.5">
      <c r="A493" s="234"/>
      <c r="B493" s="234"/>
      <c r="C493" s="234"/>
      <c r="D493" s="234"/>
      <c r="E493" s="234"/>
      <c r="F493" s="234"/>
      <c r="G493" s="234"/>
      <c r="H493" s="235"/>
      <c r="I493" s="234"/>
    </row>
    <row r="494" spans="1:9" ht="28.5" customHeight="1" x14ac:dyDescent="0.35">
      <c r="A494" s="342" t="s">
        <v>288</v>
      </c>
      <c r="B494" s="342"/>
      <c r="C494" s="342"/>
      <c r="D494" s="342"/>
      <c r="E494" s="342"/>
      <c r="F494" s="342"/>
      <c r="G494" s="342"/>
      <c r="H494" s="342"/>
      <c r="I494" s="342"/>
    </row>
    <row r="495" spans="1:9" ht="28.5" customHeight="1" x14ac:dyDescent="0.5">
      <c r="A495" s="234"/>
      <c r="B495" s="234"/>
      <c r="C495" s="234"/>
      <c r="D495" s="234"/>
      <c r="E495" s="234"/>
      <c r="F495" s="234"/>
      <c r="G495" s="234"/>
      <c r="H495" s="235"/>
      <c r="I495" s="234"/>
    </row>
    <row r="496" spans="1:9" ht="28.5" customHeight="1" x14ac:dyDescent="0.5">
      <c r="A496" s="353" t="s">
        <v>676</v>
      </c>
      <c r="B496" s="353"/>
      <c r="C496" s="353"/>
      <c r="D496" s="353"/>
      <c r="E496" s="353"/>
      <c r="F496" s="353"/>
      <c r="G496" s="353"/>
      <c r="H496" s="353"/>
      <c r="I496" s="353"/>
    </row>
    <row r="497" spans="1:9" ht="28.5" customHeight="1" x14ac:dyDescent="0.5">
      <c r="A497" s="234"/>
      <c r="B497" s="234"/>
      <c r="C497" s="234"/>
      <c r="D497" s="234"/>
      <c r="E497" s="234"/>
      <c r="F497" s="234"/>
      <c r="G497" s="234"/>
      <c r="H497" s="235"/>
      <c r="I497" s="234"/>
    </row>
    <row r="498" spans="1:9" ht="28.5" customHeight="1" x14ac:dyDescent="0.5">
      <c r="A498" s="236" t="s">
        <v>677</v>
      </c>
      <c r="B498" s="237"/>
      <c r="C498" s="237"/>
      <c r="D498" s="238"/>
      <c r="E498" s="234"/>
      <c r="F498" s="234"/>
      <c r="G498" s="234"/>
      <c r="H498" s="235"/>
      <c r="I498" s="234"/>
    </row>
    <row r="499" spans="1:9" ht="28.5" customHeight="1" x14ac:dyDescent="0.5">
      <c r="A499" s="239">
        <v>1</v>
      </c>
      <c r="B499" s="340" t="s">
        <v>678</v>
      </c>
      <c r="C499" s="340"/>
      <c r="D499" s="340"/>
      <c r="E499" s="340"/>
      <c r="F499" s="340"/>
      <c r="G499" s="340"/>
      <c r="H499" s="340"/>
      <c r="I499" s="240">
        <f>I19</f>
        <v>0</v>
      </c>
    </row>
    <row r="500" spans="1:9" ht="28.5" customHeight="1" x14ac:dyDescent="0.5">
      <c r="A500" s="239">
        <v>2</v>
      </c>
      <c r="B500" s="340" t="s">
        <v>679</v>
      </c>
      <c r="C500" s="340"/>
      <c r="D500" s="340"/>
      <c r="E500" s="340"/>
      <c r="F500" s="340"/>
      <c r="G500" s="340"/>
      <c r="H500" s="340"/>
      <c r="I500" s="240">
        <f>I37</f>
        <v>0</v>
      </c>
    </row>
    <row r="501" spans="1:9" ht="28.5" customHeight="1" x14ac:dyDescent="0.5">
      <c r="A501" s="239">
        <v>3</v>
      </c>
      <c r="B501" s="340" t="s">
        <v>680</v>
      </c>
      <c r="C501" s="340"/>
      <c r="D501" s="340"/>
      <c r="E501" s="340"/>
      <c r="F501" s="340"/>
      <c r="G501" s="340"/>
      <c r="H501" s="340"/>
      <c r="I501" s="240">
        <f>I54</f>
        <v>0</v>
      </c>
    </row>
    <row r="502" spans="1:9" ht="28.5" customHeight="1" x14ac:dyDescent="0.5">
      <c r="A502" s="239">
        <v>4</v>
      </c>
      <c r="B502" s="340" t="s">
        <v>681</v>
      </c>
      <c r="C502" s="340"/>
      <c r="D502" s="340"/>
      <c r="E502" s="340"/>
      <c r="F502" s="340"/>
      <c r="G502" s="340"/>
      <c r="H502" s="340"/>
      <c r="I502" s="240">
        <f>I71</f>
        <v>0</v>
      </c>
    </row>
    <row r="503" spans="1:9" ht="28.5" customHeight="1" x14ac:dyDescent="0.5">
      <c r="A503" s="241">
        <v>5</v>
      </c>
      <c r="B503" s="341" t="s">
        <v>682</v>
      </c>
      <c r="C503" s="341"/>
      <c r="D503" s="341"/>
      <c r="E503" s="341"/>
      <c r="F503" s="341"/>
      <c r="G503" s="341"/>
      <c r="H503" s="341"/>
      <c r="I503" s="240">
        <f>I118</f>
        <v>0</v>
      </c>
    </row>
    <row r="504" spans="1:9" ht="28.5" customHeight="1" x14ac:dyDescent="0.5">
      <c r="A504" s="234"/>
      <c r="B504" s="234"/>
      <c r="C504" s="234"/>
      <c r="D504" s="234"/>
      <c r="E504" s="234"/>
      <c r="F504" s="234"/>
      <c r="G504" s="234"/>
      <c r="H504" s="235"/>
      <c r="I504" s="234"/>
    </row>
    <row r="505" spans="1:9" ht="28.5" customHeight="1" x14ac:dyDescent="0.35">
      <c r="A505" s="342" t="s">
        <v>251</v>
      </c>
      <c r="B505" s="342"/>
      <c r="C505" s="342"/>
      <c r="D505" s="342"/>
      <c r="E505" s="342"/>
      <c r="F505" s="342"/>
      <c r="G505" s="342"/>
      <c r="H505" s="342"/>
      <c r="I505" s="342"/>
    </row>
    <row r="506" spans="1:9" ht="28.5" customHeight="1" x14ac:dyDescent="0.5">
      <c r="A506" s="234"/>
      <c r="B506" s="234"/>
      <c r="C506" s="234"/>
      <c r="D506" s="234"/>
      <c r="E506" s="234"/>
      <c r="F506" s="234"/>
      <c r="G506" s="234"/>
      <c r="H506" s="235"/>
      <c r="I506" s="234"/>
    </row>
    <row r="507" spans="1:9" ht="28.5" customHeight="1" x14ac:dyDescent="0.5">
      <c r="A507" s="353" t="s">
        <v>676</v>
      </c>
      <c r="B507" s="353"/>
      <c r="C507" s="353"/>
      <c r="D507" s="353"/>
      <c r="E507" s="353"/>
      <c r="F507" s="353"/>
      <c r="G507" s="353"/>
      <c r="H507" s="353"/>
      <c r="I507" s="353"/>
    </row>
    <row r="508" spans="1:9" ht="28.5" customHeight="1" x14ac:dyDescent="0.5">
      <c r="A508" s="234"/>
      <c r="B508" s="234"/>
      <c r="C508" s="234"/>
      <c r="D508" s="234"/>
      <c r="E508" s="234"/>
      <c r="F508" s="234"/>
      <c r="G508" s="234"/>
      <c r="H508" s="235"/>
      <c r="I508" s="234"/>
    </row>
    <row r="509" spans="1:9" ht="28.5" customHeight="1" x14ac:dyDescent="0.5">
      <c r="A509" s="236" t="s">
        <v>677</v>
      </c>
      <c r="B509" s="234"/>
      <c r="C509" s="234"/>
      <c r="D509" s="234"/>
      <c r="E509" s="234"/>
      <c r="F509" s="234"/>
      <c r="G509" s="234"/>
      <c r="H509" s="235"/>
      <c r="I509" s="234"/>
    </row>
    <row r="510" spans="1:9" ht="28.5" customHeight="1" x14ac:dyDescent="0.5">
      <c r="A510" s="239">
        <v>6</v>
      </c>
      <c r="B510" s="340" t="s">
        <v>683</v>
      </c>
      <c r="C510" s="340"/>
      <c r="D510" s="340"/>
      <c r="E510" s="340"/>
      <c r="F510" s="340"/>
      <c r="G510" s="340"/>
      <c r="H510" s="340"/>
      <c r="I510" s="240">
        <f>I331</f>
        <v>20308250</v>
      </c>
    </row>
    <row r="511" spans="1:9" ht="28.5" customHeight="1" x14ac:dyDescent="0.5">
      <c r="A511" s="239">
        <v>7</v>
      </c>
      <c r="B511" s="358" t="s">
        <v>684</v>
      </c>
      <c r="C511" s="358"/>
      <c r="D511" s="358"/>
      <c r="E511" s="358"/>
      <c r="F511" s="358"/>
      <c r="G511" s="358"/>
      <c r="H511" s="358"/>
      <c r="I511" s="240">
        <f>I405</f>
        <v>8939400</v>
      </c>
    </row>
    <row r="512" spans="1:9" ht="28.5" customHeight="1" x14ac:dyDescent="0.5">
      <c r="A512" s="239">
        <v>8</v>
      </c>
      <c r="B512" s="340" t="s">
        <v>685</v>
      </c>
      <c r="C512" s="340"/>
      <c r="D512" s="340"/>
      <c r="E512" s="340"/>
      <c r="F512" s="340"/>
      <c r="G512" s="340"/>
      <c r="H512" s="340"/>
      <c r="I512" s="240">
        <f>I432</f>
        <v>3862250</v>
      </c>
    </row>
    <row r="513" spans="1:9" ht="28.5" customHeight="1" x14ac:dyDescent="0.5">
      <c r="A513" s="234"/>
      <c r="B513" s="234"/>
      <c r="C513" s="234"/>
      <c r="D513" s="234"/>
      <c r="E513" s="234"/>
      <c r="F513" s="234"/>
      <c r="G513" s="234"/>
      <c r="H513" s="235"/>
      <c r="I513" s="234"/>
    </row>
    <row r="514" spans="1:9" ht="28.5" customHeight="1" x14ac:dyDescent="0.35">
      <c r="A514" s="342" t="s">
        <v>252</v>
      </c>
      <c r="B514" s="342"/>
      <c r="C514" s="342"/>
      <c r="D514" s="342"/>
      <c r="E514" s="342"/>
      <c r="F514" s="342"/>
      <c r="G514" s="342"/>
      <c r="H514" s="342"/>
      <c r="I514" s="342"/>
    </row>
    <row r="515" spans="1:9" ht="28.5" customHeight="1" x14ac:dyDescent="0.5">
      <c r="A515" s="234"/>
      <c r="B515" s="234"/>
      <c r="C515" s="234"/>
      <c r="D515" s="234"/>
      <c r="E515" s="234"/>
      <c r="F515" s="234"/>
      <c r="G515" s="234"/>
      <c r="H515" s="235"/>
      <c r="I515" s="234"/>
    </row>
    <row r="516" spans="1:9" ht="28.5" customHeight="1" x14ac:dyDescent="0.5">
      <c r="A516" s="353" t="s">
        <v>676</v>
      </c>
      <c r="B516" s="353"/>
      <c r="C516" s="353"/>
      <c r="D516" s="353"/>
      <c r="E516" s="353"/>
      <c r="F516" s="353"/>
      <c r="G516" s="353"/>
      <c r="H516" s="353"/>
      <c r="I516" s="353"/>
    </row>
    <row r="517" spans="1:9" ht="28.5" customHeight="1" x14ac:dyDescent="0.5">
      <c r="A517" s="234"/>
      <c r="B517" s="234"/>
      <c r="C517" s="234"/>
      <c r="D517" s="234"/>
      <c r="E517" s="234"/>
      <c r="F517" s="234"/>
      <c r="G517" s="234"/>
      <c r="H517" s="235"/>
      <c r="I517" s="234"/>
    </row>
    <row r="518" spans="1:9" ht="28.5" customHeight="1" x14ac:dyDescent="0.5">
      <c r="A518" s="236" t="s">
        <v>677</v>
      </c>
      <c r="B518" s="234"/>
      <c r="C518" s="234"/>
      <c r="D518" s="234"/>
      <c r="E518" s="234"/>
      <c r="F518" s="234"/>
      <c r="G518" s="234"/>
      <c r="H518" s="235"/>
      <c r="I518" s="234"/>
    </row>
    <row r="519" spans="1:9" ht="28.5" customHeight="1" x14ac:dyDescent="0.5">
      <c r="A519" s="239">
        <v>9</v>
      </c>
      <c r="B519" s="340" t="s">
        <v>686</v>
      </c>
      <c r="C519" s="340"/>
      <c r="D519" s="340"/>
      <c r="E519" s="340"/>
      <c r="F519" s="340"/>
      <c r="G519" s="340"/>
      <c r="H519" s="340"/>
      <c r="I519" s="240">
        <f>I467</f>
        <v>5572500</v>
      </c>
    </row>
    <row r="520" spans="1:9" ht="28.5" customHeight="1" x14ac:dyDescent="0.5">
      <c r="A520" s="234"/>
      <c r="B520" s="234"/>
      <c r="C520" s="234"/>
      <c r="D520" s="234"/>
      <c r="E520" s="234"/>
      <c r="F520" s="234"/>
      <c r="G520" s="234"/>
      <c r="H520" s="235"/>
      <c r="I520" s="234"/>
    </row>
    <row r="521" spans="1:9" ht="28.5" customHeight="1" x14ac:dyDescent="0.35">
      <c r="A521" s="342" t="s">
        <v>277</v>
      </c>
      <c r="B521" s="342"/>
      <c r="C521" s="342"/>
      <c r="D521" s="342"/>
      <c r="E521" s="342"/>
      <c r="F521" s="342"/>
      <c r="G521" s="342"/>
      <c r="H521" s="342"/>
      <c r="I521" s="342"/>
    </row>
    <row r="522" spans="1:9" ht="28.5" customHeight="1" x14ac:dyDescent="0.5">
      <c r="A522" s="234"/>
      <c r="B522" s="234"/>
      <c r="C522" s="234"/>
      <c r="D522" s="234"/>
      <c r="E522" s="234"/>
      <c r="F522" s="234"/>
      <c r="G522" s="234"/>
      <c r="H522" s="235"/>
      <c r="I522" s="234"/>
    </row>
    <row r="523" spans="1:9" ht="28.5" customHeight="1" x14ac:dyDescent="0.5">
      <c r="A523" s="353" t="s">
        <v>676</v>
      </c>
      <c r="B523" s="353"/>
      <c r="C523" s="353"/>
      <c r="D523" s="353"/>
      <c r="E523" s="353"/>
      <c r="F523" s="353"/>
      <c r="G523" s="353"/>
      <c r="H523" s="353"/>
      <c r="I523" s="353"/>
    </row>
    <row r="524" spans="1:9" ht="28.5" customHeight="1" x14ac:dyDescent="0.5">
      <c r="A524" s="234"/>
      <c r="B524" s="234"/>
      <c r="C524" s="234"/>
      <c r="D524" s="234"/>
      <c r="E524" s="234"/>
      <c r="F524" s="234"/>
      <c r="G524" s="234"/>
      <c r="H524" s="235"/>
      <c r="I524" s="234"/>
    </row>
    <row r="525" spans="1:9" ht="28.5" customHeight="1" x14ac:dyDescent="0.5">
      <c r="A525" s="236" t="s">
        <v>677</v>
      </c>
      <c r="B525" s="234"/>
      <c r="C525" s="234"/>
      <c r="D525" s="234"/>
      <c r="E525" s="234"/>
      <c r="F525" s="234"/>
      <c r="G525" s="234"/>
      <c r="H525" s="235"/>
      <c r="I525" s="234"/>
    </row>
    <row r="526" spans="1:9" ht="28.5" customHeight="1" x14ac:dyDescent="0.5">
      <c r="A526" s="239">
        <v>10</v>
      </c>
      <c r="B526" s="340" t="s">
        <v>308</v>
      </c>
      <c r="C526" s="340"/>
      <c r="D526" s="340"/>
      <c r="E526" s="340"/>
      <c r="F526" s="340"/>
      <c r="G526" s="340"/>
      <c r="H526" s="340"/>
      <c r="I526" s="240">
        <f>I487</f>
        <v>276000</v>
      </c>
    </row>
    <row r="527" spans="1:9" ht="28.5" customHeight="1" x14ac:dyDescent="0.5">
      <c r="A527" s="234"/>
      <c r="B527" s="234"/>
      <c r="C527" s="234"/>
      <c r="D527" s="234"/>
      <c r="E527" s="234"/>
      <c r="F527" s="234"/>
      <c r="G527" s="234"/>
      <c r="H527" s="235"/>
      <c r="I527" s="234"/>
    </row>
    <row r="528" spans="1:9" ht="28.5" customHeight="1" x14ac:dyDescent="0.35">
      <c r="A528" s="342" t="s">
        <v>687</v>
      </c>
      <c r="B528" s="342"/>
      <c r="C528" s="342"/>
      <c r="D528" s="342"/>
      <c r="E528" s="342"/>
      <c r="F528" s="342"/>
      <c r="G528" s="342"/>
      <c r="H528" s="342"/>
      <c r="I528" s="342"/>
    </row>
    <row r="529" spans="1:9" ht="28.5" customHeight="1" x14ac:dyDescent="0.5">
      <c r="A529" s="234"/>
      <c r="B529" s="234"/>
      <c r="C529" s="234"/>
      <c r="D529" s="234"/>
      <c r="E529" s="234"/>
      <c r="F529" s="234"/>
      <c r="G529" s="234"/>
      <c r="H529" s="235"/>
      <c r="I529" s="234"/>
    </row>
    <row r="530" spans="1:9" ht="28.5" customHeight="1" x14ac:dyDescent="0.6">
      <c r="A530" s="352" t="s">
        <v>676</v>
      </c>
      <c r="B530" s="352"/>
      <c r="C530" s="352"/>
      <c r="D530" s="352"/>
      <c r="E530" s="352"/>
      <c r="F530" s="352"/>
      <c r="G530" s="352"/>
      <c r="H530" s="352"/>
      <c r="I530" s="352"/>
    </row>
    <row r="531" spans="1:9" ht="28.5" customHeight="1" x14ac:dyDescent="0.6">
      <c r="A531" s="242"/>
      <c r="B531" s="243"/>
      <c r="C531" s="244"/>
      <c r="D531" s="245"/>
      <c r="E531" s="245"/>
      <c r="F531" s="242"/>
      <c r="G531" s="242"/>
      <c r="H531" s="246"/>
      <c r="I531" s="242"/>
    </row>
    <row r="532" spans="1:9" ht="28.5" customHeight="1" x14ac:dyDescent="0.6">
      <c r="A532" s="357" t="s">
        <v>675</v>
      </c>
      <c r="B532" s="357"/>
      <c r="C532" s="357"/>
      <c r="D532" s="357"/>
      <c r="E532" s="357"/>
      <c r="F532" s="357"/>
      <c r="G532" s="357"/>
      <c r="H532" s="357"/>
      <c r="I532" s="247">
        <f>I499+I500+I501+I502+I503+I510+I512+I511+I519+I526</f>
        <v>38958400</v>
      </c>
    </row>
  </sheetData>
  <sheetProtection algorithmName="SHA-512" hashValue="epucb3klmLT0LNWUZuHif5jLO+gYH8Ks+mtF0eeyWv4a9kf4uNQbIXbzJPoPtQZOb+tFCYKSNMEoL7S8HytjQw==" saltValue="p15m2Be87UIfOu4+0fUGjw==" spinCount="100000" sheet="1" objects="1" scenarios="1"/>
  <mergeCells count="105">
    <mergeCell ref="B526:H526"/>
    <mergeCell ref="A528:I528"/>
    <mergeCell ref="A530:I530"/>
    <mergeCell ref="A516:I516"/>
    <mergeCell ref="A514:I514"/>
    <mergeCell ref="A492:I492"/>
    <mergeCell ref="A494:I494"/>
    <mergeCell ref="A496:I496"/>
    <mergeCell ref="A532:H532"/>
    <mergeCell ref="A507:I507"/>
    <mergeCell ref="B510:H510"/>
    <mergeCell ref="B511:H511"/>
    <mergeCell ref="B512:H512"/>
    <mergeCell ref="B519:H519"/>
    <mergeCell ref="A521:I521"/>
    <mergeCell ref="A523:I523"/>
    <mergeCell ref="C437:I437"/>
    <mergeCell ref="B499:H499"/>
    <mergeCell ref="B501:H501"/>
    <mergeCell ref="B500:H500"/>
    <mergeCell ref="B502:H502"/>
    <mergeCell ref="B503:H503"/>
    <mergeCell ref="A505:I505"/>
    <mergeCell ref="C386:D386"/>
    <mergeCell ref="F386:I386"/>
    <mergeCell ref="C467:G467"/>
    <mergeCell ref="E464:H464"/>
    <mergeCell ref="C472:I472"/>
    <mergeCell ref="E487:H487"/>
    <mergeCell ref="A435:I435"/>
    <mergeCell ref="A470:I470"/>
    <mergeCell ref="C278:H278"/>
    <mergeCell ref="C263:H263"/>
    <mergeCell ref="C409:I409"/>
    <mergeCell ref="C335:D335"/>
    <mergeCell ref="F335:I335"/>
    <mergeCell ref="C360:D360"/>
    <mergeCell ref="F360:I360"/>
    <mergeCell ref="C369:D369"/>
    <mergeCell ref="F369:I369"/>
    <mergeCell ref="C331:H331"/>
    <mergeCell ref="E279:G280"/>
    <mergeCell ref="C334:I334"/>
    <mergeCell ref="C358:H358"/>
    <mergeCell ref="C366:H366"/>
    <mergeCell ref="C383:H383"/>
    <mergeCell ref="C403:H403"/>
    <mergeCell ref="C405:H405"/>
    <mergeCell ref="C197:D197"/>
    <mergeCell ref="F197:I197"/>
    <mergeCell ref="C206:D206"/>
    <mergeCell ref="C216:D216"/>
    <mergeCell ref="F216:I216"/>
    <mergeCell ref="C54:H54"/>
    <mergeCell ref="C118:H118"/>
    <mergeCell ref="C75:I77"/>
    <mergeCell ref="C58:I58"/>
    <mergeCell ref="C63:I63"/>
    <mergeCell ref="C179:D179"/>
    <mergeCell ref="F179:I179"/>
    <mergeCell ref="C233:D233"/>
    <mergeCell ref="F233:I233"/>
    <mergeCell ref="C253:D253"/>
    <mergeCell ref="F253:I253"/>
    <mergeCell ref="F266:I266"/>
    <mergeCell ref="C281:D281"/>
    <mergeCell ref="F281:I281"/>
    <mergeCell ref="C5:I5"/>
    <mergeCell ref="C23:I23"/>
    <mergeCell ref="C28:I28"/>
    <mergeCell ref="C41:I41"/>
    <mergeCell ref="C46:I46"/>
    <mergeCell ref="C266:D266"/>
    <mergeCell ref="C230:H230"/>
    <mergeCell ref="C203:H203"/>
    <mergeCell ref="F206:I206"/>
    <mergeCell ref="C231:I232"/>
    <mergeCell ref="E251:H252"/>
    <mergeCell ref="E264:G265"/>
    <mergeCell ref="C250:H250"/>
    <mergeCell ref="C175:H175"/>
    <mergeCell ref="C213:H213"/>
    <mergeCell ref="C126:D126"/>
    <mergeCell ref="F126:I126"/>
    <mergeCell ref="A1:A3"/>
    <mergeCell ref="C1:C3"/>
    <mergeCell ref="D1:D3"/>
    <mergeCell ref="E1:E3"/>
    <mergeCell ref="C194:H194"/>
    <mergeCell ref="A4:I4"/>
    <mergeCell ref="A123:I123"/>
    <mergeCell ref="C10:I10"/>
    <mergeCell ref="C125:I125"/>
    <mergeCell ref="C71:H71"/>
    <mergeCell ref="C37:H37"/>
    <mergeCell ref="D19:H19"/>
    <mergeCell ref="C91:H91"/>
    <mergeCell ref="A92:I92"/>
    <mergeCell ref="C93:I94"/>
    <mergeCell ref="C117:H117"/>
    <mergeCell ref="F1:F3"/>
    <mergeCell ref="G1:G3"/>
    <mergeCell ref="H1:H3"/>
    <mergeCell ref="I1:I3"/>
    <mergeCell ref="B1:B3"/>
  </mergeCells>
  <phoneticPr fontId="2" type="noConversion"/>
  <conditionalFormatting sqref="A498">
    <cfRule type="containsText" dxfId="96" priority="13" stopIfTrue="1" operator="containsText" text="TRUE">
      <formula>NOT(ISERROR(SEARCH("TRUE",A498)))</formula>
    </cfRule>
    <cfRule type="containsText" dxfId="95" priority="12" stopIfTrue="1" operator="containsText" text="FALSE">
      <formula>NOT(ISERROR(SEARCH("FALSE",A498)))</formula>
    </cfRule>
  </conditionalFormatting>
  <conditionalFormatting sqref="A506">
    <cfRule type="containsText" dxfId="94" priority="5" operator="containsText" text="false">
      <formula>NOT(ISERROR(SEARCH("false",A506)))</formula>
    </cfRule>
  </conditionalFormatting>
  <conditionalFormatting sqref="A509">
    <cfRule type="containsText" dxfId="93" priority="10" stopIfTrue="1" operator="containsText" text="FALSE">
      <formula>NOT(ISERROR(SEARCH("FALSE",A509)))</formula>
    </cfRule>
    <cfRule type="containsText" dxfId="92" priority="11" stopIfTrue="1" operator="containsText" text="TRUE">
      <formula>NOT(ISERROR(SEARCH("TRUE",A509)))</formula>
    </cfRule>
  </conditionalFormatting>
  <conditionalFormatting sqref="A518">
    <cfRule type="containsText" dxfId="91" priority="8" stopIfTrue="1" operator="containsText" text="FALSE">
      <formula>NOT(ISERROR(SEARCH("FALSE",A518)))</formula>
    </cfRule>
    <cfRule type="containsText" dxfId="90" priority="9" stopIfTrue="1" operator="containsText" text="TRUE">
      <formula>NOT(ISERROR(SEARCH("TRUE",A518)))</formula>
    </cfRule>
  </conditionalFormatting>
  <conditionalFormatting sqref="A525">
    <cfRule type="containsText" dxfId="89" priority="6" stopIfTrue="1" operator="containsText" text="FALSE">
      <formula>NOT(ISERROR(SEARCH("FALSE",A525)))</formula>
    </cfRule>
    <cfRule type="containsText" dxfId="88" priority="7" stopIfTrue="1" operator="containsText" text="TRUE">
      <formula>NOT(ISERROR(SEARCH("TRUE",A525)))</formula>
    </cfRule>
  </conditionalFormatting>
  <conditionalFormatting sqref="A1:I537">
    <cfRule type="containsText" dxfId="87" priority="3" operator="containsText" text="true">
      <formula>NOT(ISERROR(SEARCH("true",A1)))</formula>
    </cfRule>
    <cfRule type="containsText" dxfId="86" priority="4" operator="containsText" text="false">
      <formula>NOT(ISERROR(SEARCH("false",A1)))</formula>
    </cfRule>
  </conditionalFormatting>
  <conditionalFormatting sqref="C75 C213 E217:F229 E254:F262 C263 E267:F277 C278">
    <cfRule type="containsText" dxfId="85" priority="73" operator="containsText" text="FALSE">
      <formula>NOT(ISERROR(SEARCH("FALSE",C75)))</formula>
    </cfRule>
    <cfRule type="containsText" dxfId="84" priority="72" operator="containsText" text="TRUE">
      <formula>NOT(ISERROR(SEARCH("TRUE",C75)))</formula>
    </cfRule>
  </conditionalFormatting>
  <conditionalFormatting sqref="C93">
    <cfRule type="containsText" dxfId="83" priority="64" operator="containsText" text="TRUE">
      <formula>NOT(ISERROR(SEARCH("TRUE",C93)))</formula>
    </cfRule>
    <cfRule type="containsText" dxfId="82" priority="65" operator="containsText" text="FALSE">
      <formula>NOT(ISERROR(SEARCH("FALSE",C93)))</formula>
    </cfRule>
  </conditionalFormatting>
  <conditionalFormatting sqref="C125:C126">
    <cfRule type="containsText" dxfId="81" priority="62" operator="containsText" text="TRUE">
      <formula>NOT(ISERROR(SEARCH("TRUE",C125)))</formula>
    </cfRule>
    <cfRule type="containsText" dxfId="80" priority="63" operator="containsText" text="FALSE">
      <formula>NOT(ISERROR(SEARCH("FALSE",C125)))</formula>
    </cfRule>
  </conditionalFormatting>
  <conditionalFormatting sqref="C179">
    <cfRule type="containsText" dxfId="79" priority="58" operator="containsText" text="TRUE">
      <formula>NOT(ISERROR(SEARCH("TRUE",C179)))</formula>
    </cfRule>
    <cfRule type="containsText" dxfId="78" priority="59" operator="containsText" text="FALSE">
      <formula>NOT(ISERROR(SEARCH("FALSE",C179)))</formula>
    </cfRule>
  </conditionalFormatting>
  <conditionalFormatting sqref="C197">
    <cfRule type="containsText" dxfId="77" priority="54" operator="containsText" text="TRUE">
      <formula>NOT(ISERROR(SEARCH("TRUE",C197)))</formula>
    </cfRule>
    <cfRule type="containsText" dxfId="76" priority="55" operator="containsText" text="FALSE">
      <formula>NOT(ISERROR(SEARCH("FALSE",C197)))</formula>
    </cfRule>
  </conditionalFormatting>
  <conditionalFormatting sqref="C203">
    <cfRule type="containsText" dxfId="75" priority="120" operator="containsText" text="TRUE">
      <formula>NOT(ISERROR(SEARCH("TRUE",C203)))</formula>
    </cfRule>
    <cfRule type="containsText" dxfId="74" priority="121" operator="containsText" text="FALSE">
      <formula>NOT(ISERROR(SEARCH("FALSE",C203)))</formula>
    </cfRule>
  </conditionalFormatting>
  <conditionalFormatting sqref="C206">
    <cfRule type="containsText" dxfId="73" priority="51" operator="containsText" text="FALSE">
      <formula>NOT(ISERROR(SEARCH("FALSE",C206)))</formula>
    </cfRule>
    <cfRule type="containsText" dxfId="72" priority="50" operator="containsText" text="TRUE">
      <formula>NOT(ISERROR(SEARCH("TRUE",C206)))</formula>
    </cfRule>
  </conditionalFormatting>
  <conditionalFormatting sqref="C216">
    <cfRule type="containsText" dxfId="71" priority="46" operator="containsText" text="TRUE">
      <formula>NOT(ISERROR(SEARCH("TRUE",C216)))</formula>
    </cfRule>
    <cfRule type="containsText" dxfId="70" priority="47" operator="containsText" text="FALSE">
      <formula>NOT(ISERROR(SEARCH("FALSE",C216)))</formula>
    </cfRule>
  </conditionalFormatting>
  <conditionalFormatting sqref="C233">
    <cfRule type="containsText" dxfId="69" priority="42" operator="containsText" text="TRUE">
      <formula>NOT(ISERROR(SEARCH("TRUE",C233)))</formula>
    </cfRule>
    <cfRule type="containsText" dxfId="68" priority="43" operator="containsText" text="FALSE">
      <formula>NOT(ISERROR(SEARCH("FALSE",C233)))</formula>
    </cfRule>
  </conditionalFormatting>
  <conditionalFormatting sqref="C253">
    <cfRule type="containsText" dxfId="67" priority="38" operator="containsText" text="TRUE">
      <formula>NOT(ISERROR(SEARCH("TRUE",C253)))</formula>
    </cfRule>
    <cfRule type="containsText" dxfId="66" priority="39" operator="containsText" text="FALSE">
      <formula>NOT(ISERROR(SEARCH("FALSE",C253)))</formula>
    </cfRule>
  </conditionalFormatting>
  <conditionalFormatting sqref="C266">
    <cfRule type="containsText" dxfId="65" priority="35" operator="containsText" text="FALSE">
      <formula>NOT(ISERROR(SEARCH("FALSE",C266)))</formula>
    </cfRule>
    <cfRule type="containsText" dxfId="64" priority="34" operator="containsText" text="TRUE">
      <formula>NOT(ISERROR(SEARCH("TRUE",C266)))</formula>
    </cfRule>
  </conditionalFormatting>
  <conditionalFormatting sqref="C281">
    <cfRule type="containsText" dxfId="63" priority="30" operator="containsText" text="TRUE">
      <formula>NOT(ISERROR(SEARCH("TRUE",C281)))</formula>
    </cfRule>
    <cfRule type="containsText" dxfId="62" priority="31" operator="containsText" text="FALSE">
      <formula>NOT(ISERROR(SEARCH("FALSE",C281)))</formula>
    </cfRule>
  </conditionalFormatting>
  <conditionalFormatting sqref="C329 C330:F330">
    <cfRule type="containsText" dxfId="61" priority="106" operator="containsText" text="TRUE">
      <formula>NOT(ISERROR(SEARCH("TRUE",C329)))</formula>
    </cfRule>
    <cfRule type="containsText" dxfId="60" priority="107" operator="containsText" text="FALSE">
      <formula>NOT(ISERROR(SEARCH("FALSE",C329)))</formula>
    </cfRule>
  </conditionalFormatting>
  <conditionalFormatting sqref="C331:C332">
    <cfRule type="containsText" dxfId="59" priority="80" operator="containsText" text="TRUE">
      <formula>NOT(ISERROR(SEARCH("TRUE",C331)))</formula>
    </cfRule>
    <cfRule type="containsText" dxfId="58" priority="81" operator="containsText" text="FALSE">
      <formula>NOT(ISERROR(SEARCH("FALSE",C331)))</formula>
    </cfRule>
  </conditionalFormatting>
  <conditionalFormatting sqref="C334:C335">
    <cfRule type="containsText" dxfId="57" priority="27" operator="containsText" text="FALSE">
      <formula>NOT(ISERROR(SEARCH("FALSE",C334)))</formula>
    </cfRule>
    <cfRule type="containsText" dxfId="56" priority="26" operator="containsText" text="TRUE">
      <formula>NOT(ISERROR(SEARCH("TRUE",C334)))</formula>
    </cfRule>
  </conditionalFormatting>
  <conditionalFormatting sqref="C358">
    <cfRule type="containsText" dxfId="55" priority="78" operator="containsText" text="TRUE">
      <formula>NOT(ISERROR(SEARCH("TRUE",C358)))</formula>
    </cfRule>
    <cfRule type="containsText" dxfId="54" priority="79" operator="containsText" text="FALSE">
      <formula>NOT(ISERROR(SEARCH("FALSE",C358)))</formula>
    </cfRule>
  </conditionalFormatting>
  <conditionalFormatting sqref="C360">
    <cfRule type="containsText" dxfId="53" priority="23" operator="containsText" text="FALSE">
      <formula>NOT(ISERROR(SEARCH("FALSE",C360)))</formula>
    </cfRule>
    <cfRule type="containsText" dxfId="52" priority="22" operator="containsText" text="TRUE">
      <formula>NOT(ISERROR(SEARCH("TRUE",C360)))</formula>
    </cfRule>
  </conditionalFormatting>
  <conditionalFormatting sqref="C366">
    <cfRule type="containsText" dxfId="51" priority="94" operator="containsText" text="TRUE">
      <formula>NOT(ISERROR(SEARCH("TRUE",C366)))</formula>
    </cfRule>
    <cfRule type="containsText" dxfId="50" priority="95" operator="containsText" text="FALSE">
      <formula>NOT(ISERROR(SEARCH("FALSE",C366)))</formula>
    </cfRule>
  </conditionalFormatting>
  <conditionalFormatting sqref="C369">
    <cfRule type="containsText" dxfId="49" priority="19" operator="containsText" text="FALSE">
      <formula>NOT(ISERROR(SEARCH("FALSE",C369)))</formula>
    </cfRule>
    <cfRule type="containsText" dxfId="48" priority="18" operator="containsText" text="TRUE">
      <formula>NOT(ISERROR(SEARCH("TRUE",C369)))</formula>
    </cfRule>
  </conditionalFormatting>
  <conditionalFormatting sqref="C386">
    <cfRule type="containsText" dxfId="47" priority="15" operator="containsText" text="FALSE">
      <formula>NOT(ISERROR(SEARCH("FALSE",C386)))</formula>
    </cfRule>
    <cfRule type="containsText" dxfId="46" priority="14" operator="containsText" text="TRUE">
      <formula>NOT(ISERROR(SEARCH("TRUE",C386)))</formula>
    </cfRule>
  </conditionalFormatting>
  <conditionalFormatting sqref="C405">
    <cfRule type="containsText" dxfId="45" priority="75" operator="containsText" text="FALSE">
      <formula>NOT(ISERROR(SEARCH("FALSE",C405)))</formula>
    </cfRule>
    <cfRule type="containsText" dxfId="44" priority="74" operator="containsText" text="TRUE">
      <formula>NOT(ISERROR(SEARCH("TRUE",C405)))</formula>
    </cfRule>
  </conditionalFormatting>
  <conditionalFormatting sqref="E464:E465">
    <cfRule type="containsText" dxfId="43" priority="104" operator="containsText" text="TRUE">
      <formula>NOT(ISERROR(SEARCH("TRUE",E464)))</formula>
    </cfRule>
    <cfRule type="containsText" dxfId="42" priority="105" operator="containsText" text="FALSE">
      <formula>NOT(ISERROR(SEARCH("FALSE",E464)))</formula>
    </cfRule>
  </conditionalFormatting>
  <conditionalFormatting sqref="E330:F330 E445:F463 C467:C470">
    <cfRule type="containsText" dxfId="41" priority="136" operator="containsText" text="TRUE">
      <formula>NOT(ISERROR(SEARCH("TRUE",C330)))</formula>
    </cfRule>
    <cfRule type="containsText" dxfId="40" priority="137" operator="containsText" text="FALSE">
      <formula>NOT(ISERROR(SEARCH("FALSE",C330)))</formula>
    </cfRule>
  </conditionalFormatting>
  <conditionalFormatting sqref="E336:F357">
    <cfRule type="containsText" dxfId="39" priority="82" operator="containsText" text="TRUE">
      <formula>NOT(ISERROR(SEARCH("TRUE",E336)))</formula>
    </cfRule>
    <cfRule type="containsText" dxfId="38" priority="83" operator="containsText" text="FALSE">
      <formula>NOT(ISERROR(SEARCH("FALSE",E336)))</formula>
    </cfRule>
  </conditionalFormatting>
  <conditionalFormatting sqref="E357:F357">
    <cfRule type="containsText" dxfId="37" priority="1" operator="containsText" text="TRUE">
      <formula>NOT(ISERROR(SEARCH("TRUE",E357)))</formula>
    </cfRule>
    <cfRule type="containsText" dxfId="36" priority="2" operator="containsText" text="FALSE">
      <formula>NOT(ISERROR(SEARCH("FALSE",E357)))</formula>
    </cfRule>
  </conditionalFormatting>
  <conditionalFormatting sqref="E361:F365">
    <cfRule type="containsText" dxfId="35" priority="97" operator="containsText" text="FALSE">
      <formula>NOT(ISERROR(SEARCH("FALSE",E361)))</formula>
    </cfRule>
    <cfRule type="containsText" dxfId="34" priority="96" operator="containsText" text="TRUE">
      <formula>NOT(ISERROR(SEARCH("TRUE",E361)))</formula>
    </cfRule>
  </conditionalFormatting>
  <conditionalFormatting sqref="E370:F382 C383">
    <cfRule type="containsText" dxfId="33" priority="91" operator="containsText" text="FALSE">
      <formula>NOT(ISERROR(SEARCH("FALSE",C370)))</formula>
    </cfRule>
    <cfRule type="containsText" dxfId="32" priority="90" operator="containsText" text="TRUE">
      <formula>NOT(ISERROR(SEARCH("TRUE",C370)))</formula>
    </cfRule>
  </conditionalFormatting>
  <conditionalFormatting sqref="E387:F402 C403">
    <cfRule type="containsText" dxfId="31" priority="86" operator="containsText" text="TRUE">
      <formula>NOT(ISERROR(SEARCH("TRUE",C387)))</formula>
    </cfRule>
    <cfRule type="containsText" dxfId="30" priority="87" operator="containsText" text="FALSE">
      <formula>NOT(ISERROR(SEARCH("FALSE",C387)))</formula>
    </cfRule>
  </conditionalFormatting>
  <conditionalFormatting sqref="F24:F27 C28 F29:F36 F42:F45 C46 F47:F53 C194 C230:C231 E234:F249 C250 E251 E264 E279 E282:F328">
    <cfRule type="containsText" dxfId="29" priority="119" operator="containsText" text="FALSE">
      <formula>NOT(ISERROR(SEARCH("FALSE",C24)))</formula>
    </cfRule>
    <cfRule type="containsText" dxfId="28" priority="118" operator="containsText" text="TRUE">
      <formula>NOT(ISERROR(SEARCH("TRUE",C24)))</formula>
    </cfRule>
  </conditionalFormatting>
  <conditionalFormatting sqref="F59:F62 C63 F64:F70 F126 E127:F174 C175 E180:F193 E198:F202 E207:F212 I331:I332 C409:C410 E410 E411:F432 C437:C438 E439:F443 C444 I467:I470 C472:C473 E474:F486 E487">
    <cfRule type="containsText" dxfId="27" priority="138" operator="containsText" text="TRUE">
      <formula>NOT(ISERROR(SEARCH("TRUE",C59)))</formula>
    </cfRule>
    <cfRule type="containsText" dxfId="26" priority="139" operator="containsText" text="FALSE">
      <formula>NOT(ISERROR(SEARCH("FALSE",C59)))</formula>
    </cfRule>
  </conditionalFormatting>
  <conditionalFormatting sqref="F179">
    <cfRule type="containsText" dxfId="25" priority="61" operator="containsText" text="FALSE">
      <formula>NOT(ISERROR(SEARCH("FALSE",F179)))</formula>
    </cfRule>
    <cfRule type="containsText" dxfId="24" priority="60" operator="containsText" text="TRUE">
      <formula>NOT(ISERROR(SEARCH("TRUE",F179)))</formula>
    </cfRule>
  </conditionalFormatting>
  <conditionalFormatting sqref="F197">
    <cfRule type="containsText" dxfId="23" priority="56" operator="containsText" text="TRUE">
      <formula>NOT(ISERROR(SEARCH("TRUE",F197)))</formula>
    </cfRule>
    <cfRule type="containsText" dxfId="22" priority="57" operator="containsText" text="FALSE">
      <formula>NOT(ISERROR(SEARCH("FALSE",F197)))</formula>
    </cfRule>
  </conditionalFormatting>
  <conditionalFormatting sqref="F206">
    <cfRule type="containsText" dxfId="21" priority="52" operator="containsText" text="TRUE">
      <formula>NOT(ISERROR(SEARCH("TRUE",F206)))</formula>
    </cfRule>
    <cfRule type="containsText" dxfId="20" priority="53" operator="containsText" text="FALSE">
      <formula>NOT(ISERROR(SEARCH("FALSE",F206)))</formula>
    </cfRule>
  </conditionalFormatting>
  <conditionalFormatting sqref="F214:F216">
    <cfRule type="containsText" dxfId="19" priority="48" operator="containsText" text="TRUE">
      <formula>NOT(ISERROR(SEARCH("TRUE",F214)))</formula>
    </cfRule>
    <cfRule type="containsText" dxfId="18" priority="49" operator="containsText" text="FALSE">
      <formula>NOT(ISERROR(SEARCH("FALSE",F214)))</formula>
    </cfRule>
  </conditionalFormatting>
  <conditionalFormatting sqref="F233">
    <cfRule type="containsText" dxfId="17" priority="44" operator="containsText" text="TRUE">
      <formula>NOT(ISERROR(SEARCH("TRUE",F233)))</formula>
    </cfRule>
    <cfRule type="containsText" dxfId="16" priority="45" operator="containsText" text="FALSE">
      <formula>NOT(ISERROR(SEARCH("FALSE",F233)))</formula>
    </cfRule>
  </conditionalFormatting>
  <conditionalFormatting sqref="F253">
    <cfRule type="containsText" dxfId="15" priority="41" operator="containsText" text="FALSE">
      <formula>NOT(ISERROR(SEARCH("FALSE",F253)))</formula>
    </cfRule>
    <cfRule type="containsText" dxfId="14" priority="40" operator="containsText" text="TRUE">
      <formula>NOT(ISERROR(SEARCH("TRUE",F253)))</formula>
    </cfRule>
  </conditionalFormatting>
  <conditionalFormatting sqref="F266">
    <cfRule type="containsText" dxfId="13" priority="37" operator="containsText" text="FALSE">
      <formula>NOT(ISERROR(SEARCH("FALSE",F266)))</formula>
    </cfRule>
    <cfRule type="containsText" dxfId="12" priority="36" operator="containsText" text="TRUE">
      <formula>NOT(ISERROR(SEARCH("TRUE",F266)))</formula>
    </cfRule>
  </conditionalFormatting>
  <conditionalFormatting sqref="F281">
    <cfRule type="containsText" dxfId="11" priority="33" operator="containsText" text="FALSE">
      <formula>NOT(ISERROR(SEARCH("FALSE",F281)))</formula>
    </cfRule>
    <cfRule type="containsText" dxfId="10" priority="32" operator="containsText" text="TRUE">
      <formula>NOT(ISERROR(SEARCH("TRUE",F281)))</formula>
    </cfRule>
  </conditionalFormatting>
  <conditionalFormatting sqref="F335">
    <cfRule type="containsText" dxfId="9" priority="29" operator="containsText" text="FALSE">
      <formula>NOT(ISERROR(SEARCH("FALSE",F335)))</formula>
    </cfRule>
    <cfRule type="containsText" dxfId="8" priority="28" operator="containsText" text="TRUE">
      <formula>NOT(ISERROR(SEARCH("TRUE",F335)))</formula>
    </cfRule>
  </conditionalFormatting>
  <conditionalFormatting sqref="F360">
    <cfRule type="containsText" dxfId="7" priority="25" operator="containsText" text="FALSE">
      <formula>NOT(ISERROR(SEARCH("FALSE",F360)))</formula>
    </cfRule>
    <cfRule type="containsText" dxfId="6" priority="24" operator="containsText" text="TRUE">
      <formula>NOT(ISERROR(SEARCH("TRUE",F360)))</formula>
    </cfRule>
  </conditionalFormatting>
  <conditionalFormatting sqref="F369">
    <cfRule type="containsText" dxfId="5" priority="21" operator="containsText" text="FALSE">
      <formula>NOT(ISERROR(SEARCH("FALSE",F369)))</formula>
    </cfRule>
    <cfRule type="containsText" dxfId="4" priority="20" operator="containsText" text="TRUE">
      <formula>NOT(ISERROR(SEARCH("TRUE",F369)))</formula>
    </cfRule>
  </conditionalFormatting>
  <conditionalFormatting sqref="F386">
    <cfRule type="containsText" dxfId="3" priority="17" operator="containsText" text="FALSE">
      <formula>NOT(ISERROR(SEARCH("FALSE",F386)))</formula>
    </cfRule>
    <cfRule type="containsText" dxfId="2" priority="16" operator="containsText" text="TRUE">
      <formula>NOT(ISERROR(SEARCH("TRUE",F386)))</formula>
    </cfRule>
  </conditionalFormatting>
  <conditionalFormatting sqref="I405">
    <cfRule type="containsText" dxfId="1" priority="76" operator="containsText" text="TRUE">
      <formula>NOT(ISERROR(SEARCH("TRUE",I405)))</formula>
    </cfRule>
    <cfRule type="containsText" dxfId="0" priority="77" operator="containsText" text="FALSE">
      <formula>NOT(ISERROR(SEARCH("FALSE",I405)))</formula>
    </cfRule>
  </conditionalFormatting>
  <pageMargins left="0.70866141732283472" right="0.70866141732283472" top="0.74803149606299213" bottom="0.74803149606299213" header="0.31496062992125984" footer="0.31496062992125984"/>
  <pageSetup paperSize="8" scale="54" fitToHeight="0" orientation="landscape" r:id="rId1"/>
  <rowBreaks count="4" manualBreakCount="4">
    <brk id="18" max="16383" man="1"/>
    <brk id="33" max="16383" man="1"/>
    <brk id="188" max="16383" man="1"/>
    <brk id="24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properties xmlns="http://www.imanage.com/work/xmlschema">
  <documentid>ATL!44094663.1</documentid>
  <senderid>SHIRI.IS</senderid>
  <senderemail>SHIRI.IS@ARNONTL.COM</senderemail>
  <lastmodified>2025-12-10T15:44:23.0000000+02:00</lastmodified>
  <database>ATL</database>
</properties>
</file>

<file path=customXml/itemProps1.xml><?xml version="1.0" encoding="utf-8"?>
<ds:datastoreItem xmlns:ds="http://schemas.openxmlformats.org/officeDocument/2006/customXml" ds:itemID="{1BB8B136-9AB7-442E-9488-4C9AEA5A59F7}">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BOQ Price Proposal</vt:lpstr>
      <vt:lpstr>'BOQ Price Proposal'!WPrint_Area_W</vt:lpstr>
      <vt:lpstr>'BOQ Price Proposal'!WPrint_TitlesW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Ayala Shraiber</dc:creator>
  <cp:lastModifiedBy>Raz Riess</cp:lastModifiedBy>
  <cp:lastPrinted>2026-06-08T14:24:56Z</cp:lastPrinted>
  <dcterms:created xsi:type="dcterms:W3CDTF">2025-04-08T13:30:09Z</dcterms:created>
  <dcterms:modified xsi:type="dcterms:W3CDTF">2026-07-05T13:30:59Z</dcterms:modified>
</cp:coreProperties>
</file>